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Server0\общая сетевая папка\Джожук Р.К\"/>
    </mc:Choice>
  </mc:AlternateContent>
  <bookViews>
    <workbookView xWindow="120" yWindow="120" windowWidth="9720" windowHeight="7320" activeTab="1"/>
  </bookViews>
  <sheets>
    <sheet name="Раздел 1" sheetId="1" r:id="rId1"/>
    <sheet name="Раздел 2 " sheetId="5" r:id="rId2"/>
    <sheet name="Раздел 3" sheetId="4" r:id="rId3"/>
  </sheets>
  <definedNames>
    <definedName name="_xlnm.Print_Area" localSheetId="1">'Раздел 2 '!$A$1:$G$312</definedName>
  </definedNames>
  <calcPr calcId="162913"/>
</workbook>
</file>

<file path=xl/calcChain.xml><?xml version="1.0" encoding="utf-8"?>
<calcChain xmlns="http://schemas.openxmlformats.org/spreadsheetml/2006/main">
  <c r="F17" i="5" l="1"/>
  <c r="F13" i="5"/>
  <c r="D13" i="5" l="1"/>
  <c r="E13" i="5"/>
  <c r="F21" i="5"/>
  <c r="F19" i="5"/>
  <c r="G78" i="5" l="1"/>
  <c r="G79" i="5"/>
  <c r="G76" i="5"/>
  <c r="G88" i="5"/>
  <c r="G87" i="5"/>
  <c r="E21" i="4" l="1"/>
  <c r="E27" i="4"/>
  <c r="E24" i="4" l="1"/>
  <c r="D24" i="4"/>
  <c r="D21" i="4"/>
  <c r="E11" i="4"/>
  <c r="D11" i="4"/>
  <c r="E15" i="4"/>
  <c r="D15" i="4" l="1"/>
  <c r="E7" i="4" l="1"/>
  <c r="D7" i="4"/>
  <c r="E6" i="4"/>
  <c r="D6" i="4"/>
  <c r="E6" i="5"/>
  <c r="F6" i="5" s="1"/>
  <c r="E5" i="5"/>
  <c r="F5" i="5" s="1"/>
  <c r="D5" i="5"/>
  <c r="E19" i="5" l="1"/>
  <c r="G116" i="5" l="1"/>
  <c r="F265" i="5"/>
  <c r="F126" i="5" s="1"/>
  <c r="E265" i="5"/>
  <c r="E126" i="5" s="1"/>
  <c r="F271" i="5"/>
  <c r="E271" i="5"/>
  <c r="G304" i="5"/>
  <c r="F295" i="5"/>
  <c r="F132" i="5" s="1"/>
  <c r="E295" i="5"/>
  <c r="E272" i="5" s="1"/>
  <c r="F98" i="5"/>
  <c r="F272" i="5" l="1"/>
  <c r="G272" i="5" s="1"/>
  <c r="G295" i="5"/>
  <c r="E262" i="5"/>
  <c r="E123" i="5" s="1"/>
  <c r="E132" i="5"/>
  <c r="E152" i="5"/>
  <c r="E149" i="5" s="1"/>
  <c r="F83" i="5"/>
  <c r="E85" i="5"/>
  <c r="F128" i="5" l="1"/>
  <c r="F99" i="5" l="1"/>
  <c r="F100" i="5"/>
  <c r="F103" i="5"/>
  <c r="F105" i="5"/>
  <c r="F118" i="5"/>
  <c r="F125" i="5"/>
  <c r="F107" i="5"/>
  <c r="E107" i="5"/>
  <c r="E125" i="5"/>
  <c r="E119" i="5"/>
  <c r="E117" i="5"/>
  <c r="E103" i="5"/>
  <c r="E105" i="5"/>
  <c r="E100" i="5"/>
  <c r="E99" i="5"/>
  <c r="E98" i="5"/>
  <c r="F242" i="5" l="1"/>
  <c r="G271" i="5"/>
  <c r="G270" i="5"/>
  <c r="G269" i="5"/>
  <c r="G266" i="5"/>
  <c r="F262" i="5"/>
  <c r="F123" i="5" s="1"/>
  <c r="F138" i="5"/>
  <c r="E138" i="5"/>
  <c r="E133" i="5" s="1"/>
  <c r="F152" i="5"/>
  <c r="F117" i="5" l="1"/>
  <c r="F113" i="5" s="1"/>
  <c r="E108" i="5"/>
  <c r="E242" i="5"/>
  <c r="F119" i="5"/>
  <c r="E81" i="5" l="1"/>
  <c r="E76" i="5" s="1"/>
  <c r="E5" i="4"/>
  <c r="D5" i="4"/>
  <c r="F131" i="5" l="1"/>
  <c r="F130" i="5"/>
  <c r="F129" i="5"/>
  <c r="F127" i="5"/>
  <c r="E131" i="5"/>
  <c r="E130" i="5"/>
  <c r="E128" i="5"/>
  <c r="E127" i="5"/>
  <c r="E118" i="5"/>
  <c r="E113" i="5" s="1"/>
  <c r="F109" i="5"/>
  <c r="E109" i="5"/>
  <c r="E101" i="5" s="1"/>
  <c r="E96" i="5" s="1"/>
  <c r="F108" i="5"/>
  <c r="F101" i="5" s="1"/>
  <c r="G109" i="5" l="1"/>
  <c r="G118" i="5"/>
  <c r="E129" i="5"/>
  <c r="E254" i="5"/>
  <c r="E237" i="5" s="1"/>
  <c r="F254" i="5" l="1"/>
  <c r="G250" i="5" l="1"/>
  <c r="F185" i="5"/>
  <c r="F169" i="5" s="1"/>
  <c r="E185" i="5"/>
  <c r="E169" i="5" s="1"/>
  <c r="F85" i="5"/>
  <c r="F81" i="5" s="1"/>
  <c r="F76" i="5" s="1"/>
  <c r="G91" i="5"/>
  <c r="F237" i="5" l="1"/>
  <c r="G83" i="5"/>
  <c r="G262" i="5"/>
  <c r="G242" i="5"/>
  <c r="G85" i="5"/>
  <c r="G126" i="5" l="1"/>
  <c r="G240" i="5"/>
  <c r="G241" i="5"/>
  <c r="G244" i="5"/>
  <c r="G246" i="5"/>
  <c r="G248" i="5"/>
  <c r="G249" i="5"/>
  <c r="G239" i="5"/>
  <c r="G264" i="5"/>
  <c r="G267" i="5"/>
  <c r="G268" i="5"/>
  <c r="G265" i="5"/>
  <c r="F149" i="5"/>
  <c r="F133" i="5" s="1"/>
  <c r="G132" i="5"/>
  <c r="G131" i="5"/>
  <c r="G127" i="5"/>
  <c r="G128" i="5"/>
  <c r="G129" i="5"/>
  <c r="G130" i="5"/>
  <c r="G125" i="5"/>
  <c r="G119" i="5"/>
  <c r="G108" i="5"/>
  <c r="G117" i="5"/>
  <c r="G107" i="5"/>
  <c r="G123" i="5" l="1"/>
  <c r="G258" i="5"/>
  <c r="G103" i="5"/>
  <c r="F96" i="5"/>
  <c r="G237" i="5"/>
  <c r="G113" i="5"/>
  <c r="G105" i="5"/>
  <c r="G81" i="5" l="1"/>
  <c r="G189" i="5" l="1"/>
  <c r="G137" i="5"/>
  <c r="G140" i="5"/>
  <c r="G142" i="5"/>
  <c r="G152" i="5"/>
  <c r="G154" i="5"/>
  <c r="G149" i="5"/>
  <c r="G135" i="5" l="1"/>
  <c r="G133" i="5"/>
  <c r="G98" i="5"/>
  <c r="G96" i="5"/>
  <c r="G138" i="5"/>
</calcChain>
</file>

<file path=xl/sharedStrings.xml><?xml version="1.0" encoding="utf-8"?>
<sst xmlns="http://schemas.openxmlformats.org/spreadsheetml/2006/main" count="1070" uniqueCount="334">
  <si>
    <t>УТВЕРЖДАЮ</t>
  </si>
  <si>
    <t>Руководитель учреждения</t>
  </si>
  <si>
    <t xml:space="preserve">            подпись                                          ФИО</t>
  </si>
  <si>
    <t>"__" _______________20__г.</t>
  </si>
  <si>
    <t>ОТЧЕТ</t>
  </si>
  <si>
    <t>Раздел 1. Общие сведения об учреждении</t>
  </si>
  <si>
    <t>Наименование показателя</t>
  </si>
  <si>
    <t>Среднегодовая численность работников, чел.</t>
  </si>
  <si>
    <t>СОГЛАСОВАНО</t>
  </si>
  <si>
    <t>"_____" ______________20____ г.</t>
  </si>
  <si>
    <t>Наименование разрешительного документа</t>
  </si>
  <si>
    <t>Номер документа</t>
  </si>
  <si>
    <t>Дата выдачи документа</t>
  </si>
  <si>
    <t>Срок действия документа</t>
  </si>
  <si>
    <t>Причины изменения</t>
  </si>
  <si>
    <t>(полное наименование  государственного учреждения)</t>
  </si>
  <si>
    <t>№ п/п</t>
  </si>
  <si>
    <t>Ед. измерения</t>
  </si>
  <si>
    <t>3</t>
  </si>
  <si>
    <t xml:space="preserve">материальных ценностей </t>
  </si>
  <si>
    <t>от порчи материальных ценностей</t>
  </si>
  <si>
    <t>денежных средств</t>
  </si>
  <si>
    <t>3.1.</t>
  </si>
  <si>
    <t>чел.</t>
  </si>
  <si>
    <t>Количество жалоб потребителей</t>
  </si>
  <si>
    <t>ед.</t>
  </si>
  <si>
    <t>Меры, принятые по результатам рассмотрения жалоб</t>
  </si>
  <si>
    <t>1</t>
  </si>
  <si>
    <t>На начало отчетного периода</t>
  </si>
  <si>
    <t>На конец отчетного периода</t>
  </si>
  <si>
    <t>2</t>
  </si>
  <si>
    <t>Наименование основных  видов деятельности</t>
  </si>
  <si>
    <t>Наименование иных видов деятельности</t>
  </si>
  <si>
    <t>наименование услуг (работ)</t>
  </si>
  <si>
    <t>потребители услуг (работ)</t>
  </si>
  <si>
    <t>1.4. Сведения  о численности и заработной плате работников  учреждения</t>
  </si>
  <si>
    <t xml:space="preserve">2.1. Изменение балансовой (остаточной) стоимости нефинансовых активов </t>
  </si>
  <si>
    <t>Изменение по отношению    к предыдущему году, в %</t>
  </si>
  <si>
    <t>2.2. Общая сумма выставленных требований в возмещение ущерба по недостачам и хищениям</t>
  </si>
  <si>
    <t>Общая сумма выставленных требований в возмещение ущерба по недостачам и хищениям -  всего, в том числе</t>
  </si>
  <si>
    <t>в том числе:</t>
  </si>
  <si>
    <t>2.1.</t>
  </si>
  <si>
    <t>3.2.</t>
  </si>
  <si>
    <t>3.3.</t>
  </si>
  <si>
    <t>3.4.</t>
  </si>
  <si>
    <t>3.5.</t>
  </si>
  <si>
    <t>3.6.</t>
  </si>
  <si>
    <t>3.7.</t>
  </si>
  <si>
    <t>3.8.</t>
  </si>
  <si>
    <t>3.10.</t>
  </si>
  <si>
    <t>6</t>
  </si>
  <si>
    <t>6.1.</t>
  </si>
  <si>
    <t>6.2.</t>
  </si>
  <si>
    <t xml:space="preserve"> руб.</t>
  </si>
  <si>
    <t xml:space="preserve">Цена (тариф) на платные услуги </t>
  </si>
  <si>
    <t>на 1 апреля</t>
  </si>
  <si>
    <t>на 1 июля</t>
  </si>
  <si>
    <t>на 1 октября</t>
  </si>
  <si>
    <t>на 1 декабря</t>
  </si>
  <si>
    <t>Наименование услуги (работы)</t>
  </si>
  <si>
    <t>1.1.</t>
  </si>
  <si>
    <t>1.2.</t>
  </si>
  <si>
    <t>2.3. Изменения (увеличение, уменьшение) дебиторской и кредиторской задолженности учреждения</t>
  </si>
  <si>
    <t>за отчетный  20__ год</t>
  </si>
  <si>
    <t>исполнение по отношению к плану, в %</t>
  </si>
  <si>
    <t>плановое значение</t>
  </si>
  <si>
    <t>кассовое исполнение</t>
  </si>
  <si>
    <t>Поступления, всего:</t>
  </si>
  <si>
    <t>Субсидии на выполнение государственного задания</t>
  </si>
  <si>
    <t>Целевые субсидии</t>
  </si>
  <si>
    <t>Бюджетные инвестиции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</si>
  <si>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</si>
  <si>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</si>
  <si>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</si>
  <si>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</si>
  <si>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2.2.</t>
  </si>
  <si>
    <t>1.3.</t>
  </si>
  <si>
    <t>1.4.</t>
  </si>
  <si>
    <t>1.5.</t>
  </si>
  <si>
    <t>1.6.</t>
  </si>
  <si>
    <t xml:space="preserve">Балансовая стоимость нефинансовых активов </t>
  </si>
  <si>
    <t xml:space="preserve">Остаточная стоимость нефинансовых активов </t>
  </si>
  <si>
    <t>тыс. руб.</t>
  </si>
  <si>
    <t>№     п/п</t>
  </si>
  <si>
    <t xml:space="preserve">на начало отчетного периода </t>
  </si>
  <si>
    <t>на конец отчетного периода</t>
  </si>
  <si>
    <t>3.1.1.</t>
  </si>
  <si>
    <t>здания</t>
  </si>
  <si>
    <t xml:space="preserve">кв. м. </t>
  </si>
  <si>
    <t>3.1.2.</t>
  </si>
  <si>
    <t>сооружения</t>
  </si>
  <si>
    <t>3.1.3.</t>
  </si>
  <si>
    <t>помещения</t>
  </si>
  <si>
    <t xml:space="preserve">Общая площадь объектов недвижимого имущества, находящегося у учреждения на праве оперативного управления </t>
  </si>
  <si>
    <t>кв.м.</t>
  </si>
  <si>
    <t>3.2.1.</t>
  </si>
  <si>
    <t>3.2.2.</t>
  </si>
  <si>
    <t>3.2.3.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</si>
  <si>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</si>
  <si>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</si>
  <si>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 xml:space="preserve">Балансовая (остаточная) стоимость </t>
  </si>
  <si>
    <t xml:space="preserve">Наименование и характеристика неиспользуемого недвижимого имущества </t>
  </si>
  <si>
    <t xml:space="preserve">в том числе 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</si>
  <si>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</si>
  <si>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</si>
  <si>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</si>
  <si>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(3) - подразделы дополнительно, включаемые в состав отчета казенного учреждения</t>
  </si>
  <si>
    <t xml:space="preserve">Руководитель  учреждения </t>
  </si>
  <si>
    <t>расшифровка подписи</t>
  </si>
  <si>
    <t xml:space="preserve">Главный бухгалтер  учреждения </t>
  </si>
  <si>
    <t>Исполнитель (Ф.И.О., телефон)</t>
  </si>
  <si>
    <t>Ед. измере-ния</t>
  </si>
  <si>
    <t>х</t>
  </si>
  <si>
    <t>3.</t>
  </si>
  <si>
    <t>2.</t>
  </si>
  <si>
    <t>1.</t>
  </si>
  <si>
    <t>4.</t>
  </si>
  <si>
    <t>5.</t>
  </si>
  <si>
    <t xml:space="preserve">3.1.Общая балансовая (остаточная) стоимость недвижимого имущества  учреждения </t>
  </si>
  <si>
    <t>Общая балансовая стоимость недвижимого имущества, находящегося у учреждения на праве оперативного управления:</t>
  </si>
  <si>
    <t>- первоначальная стоимость</t>
  </si>
  <si>
    <t>- остаточная стоимость</t>
  </si>
  <si>
    <t>Общая балансовая стоимость недвижимого имущества, находящегося у учреждения на праве оперативного управления, и переданного в аренду</t>
  </si>
  <si>
    <t>Общая балансовая  стоимость недвижимого имущества, находящегося у учреждения на праве оперативного управления, и переданного в безвозмездное пользование</t>
  </si>
  <si>
    <t xml:space="preserve">3.2. Общая балансовая (остаточная) стоимость движимого имущества  учреждения </t>
  </si>
  <si>
    <t>Общая балансовая  стоимость движимого имущества, находящегося у учреждения на праве оперативного управления</t>
  </si>
  <si>
    <t>Общая балансовая  стоимость движимого имущества, находящегося у учреждения на праве оперативного управления, и переданного в аренду</t>
  </si>
  <si>
    <t>Общая балансовая  стоимость движимого имущества, находящегося у учреждения на праве оперативного управления, и переданного в безвозмездное пользование</t>
  </si>
  <si>
    <t>3.2.4.</t>
  </si>
  <si>
    <t>Общая балансовая (остаточная) стоимость недвижимого имущества, приобретенного учреждением в отчетном году за счет средств, выделенных министерством учреждению на указанные цели</t>
  </si>
  <si>
    <t>га.</t>
  </si>
  <si>
    <t>шт.</t>
  </si>
  <si>
    <t>Общая площадь неиспользованного имущества</t>
  </si>
  <si>
    <t xml:space="preserve">Общая площадь земельных участков, находящихся у учреждения в постоянном бессрочном пользовании </t>
  </si>
  <si>
    <t>Объем средств, полученных от распоряжения  в установленном порядке имуществом, находящимся на праве оперативного управления</t>
  </si>
  <si>
    <t>руб.</t>
  </si>
  <si>
    <t>Общая балансовая (остаточная) стоимость имущества, приобретенного учреждением (2)</t>
  </si>
  <si>
    <t>3.10.1</t>
  </si>
  <si>
    <t>3.10.2.</t>
  </si>
  <si>
    <t xml:space="preserve">3.9. </t>
  </si>
  <si>
    <t>Неиспользуемое недвижимое имущество учреждения</t>
  </si>
  <si>
    <t>"______" ____________ 20__ год</t>
  </si>
  <si>
    <t xml:space="preserve">Приложение </t>
  </si>
  <si>
    <t xml:space="preserve">к Порядку составления и утверждения отчета о результатах деятельности областных государственных учреждений, находящихся в ведении министерства социального развития, опеки и попечительства Иркутской области, и об использовании закрепленного за ними государственного имущества </t>
  </si>
  <si>
    <t>подпись                                  ФИО</t>
  </si>
  <si>
    <t>1.2.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(работ):</t>
  </si>
  <si>
    <t>О РЕЗУЛЬТАТАХ ДЕЯТЕЛЬНОСТИ ГОСУДАРСТВЕННОГО УЧРЕЖДЕНИЯ И ОБ ИСПОЛЬЗОВАНИИ ЗАКРЕПЛЕННОГО ЗА НИМ ГОСУДАРСТВЕННОГО ИМУЩЕСТВА</t>
  </si>
  <si>
    <t>1.3. 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лицензии и другие разрешительные документы):</t>
  </si>
  <si>
    <t xml:space="preserve">имеющих высшее профессиональное образование               </t>
  </si>
  <si>
    <t xml:space="preserve">имеющих среднее специальное образование    </t>
  </si>
  <si>
    <t>имеющих среднее (полное) общее образование</t>
  </si>
  <si>
    <t>Установленная численность учреждения, в соответствии с утвержденным штатным расписанием</t>
  </si>
  <si>
    <t>Фактическая численность учреждения, в том числе:</t>
  </si>
  <si>
    <t xml:space="preserve">руководителей; </t>
  </si>
  <si>
    <t>заместителей руководителей;</t>
  </si>
  <si>
    <t>2.3.</t>
  </si>
  <si>
    <t>Раздел 2. Результат деятельности учреждения</t>
  </si>
  <si>
    <t>При осуществлении основных видов деятельности сверх государственного задания</t>
  </si>
  <si>
    <t>При осуществлении иных видов деятельности</t>
  </si>
  <si>
    <t>2.4. Сумма доходов, полученных от оказания платных услуг (выполнения работ) в отчетном году</t>
  </si>
  <si>
    <t>2.5. Отчет о выполнении государственного задания (форма по ОКУД 0506501), прилагается</t>
  </si>
  <si>
    <t xml:space="preserve">2.6. Показатель объема предоставленных государственных услуг (выполненных работ) сверх государственного задания </t>
  </si>
  <si>
    <t>единица измерения</t>
  </si>
  <si>
    <t>значение</t>
  </si>
  <si>
    <t>2.7. Цены(тарифы) на платные услуги (работы), оказываемые потребителям</t>
  </si>
  <si>
    <t>2.8. Количество потребителей,  воспользовавшихся услугами (работами) учреждения</t>
  </si>
  <si>
    <t>Бесплатно</t>
  </si>
  <si>
    <t>За частичную оплату</t>
  </si>
  <si>
    <t>Полностью платно</t>
  </si>
  <si>
    <t>1.1.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документами:</t>
  </si>
  <si>
    <t>Средняя заработная плата сотрудников учреждения, в том числе:</t>
  </si>
  <si>
    <t xml:space="preserve"> специалистов.</t>
  </si>
  <si>
    <t>Всего</t>
  </si>
  <si>
    <t>Наименование государственных услуг (выполненных работ)</t>
  </si>
  <si>
    <t>2.9. Количество жалоб потребителей и принятые по результатам их рассмотрения меры</t>
  </si>
  <si>
    <t>2.10. Поступления учреждения (2)</t>
  </si>
  <si>
    <t>Наименование кода операции сектора государственного управления</t>
  </si>
  <si>
    <t>КОСГУ</t>
  </si>
  <si>
    <t>…..</t>
  </si>
  <si>
    <t>2.13. Исполнение бюджетной сметы  и лимитов бюджетных обязательств учреждения (3)</t>
  </si>
  <si>
    <t>Раздел 3. Об использовании имущества, закрепленного за учреждением</t>
  </si>
  <si>
    <t>Общая балансовая стоимость особо ценного движимого имущества, находящегося у учреждения на праве оперативного управления (2)</t>
  </si>
  <si>
    <t xml:space="preserve">Количество объектов недвижимого имущества, находящегося у учреждения на праве оперативного управления 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</si>
  <si>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(выполнением работ)                                                                             ("+"чистая прибыль, "-" убыток)</t>
  </si>
  <si>
    <t>Дебиторская задолженность, всего</t>
  </si>
  <si>
    <t>Дебиторская задолженность по доходам за счет собственных доходов учреждения</t>
  </si>
  <si>
    <t>из них нереальная к взысканию</t>
  </si>
  <si>
    <t>Дебиторская задолженность по расходам за счет собственных доходов учреждения</t>
  </si>
  <si>
    <t>Дебиторская задолженность по доходам за счет субсидии на выполнение государственного (муниципального) задания</t>
  </si>
  <si>
    <t>Дебиторская задолженность по расходам за счет субсидии на выполнение государственного (муниципального) задания</t>
  </si>
  <si>
    <t>Дебиторская задолженность по доходам за счет субсидии на иную цель</t>
  </si>
  <si>
    <t>Дебиторская задолженность по доходам за счет по обязательному медицинскому страхованию</t>
  </si>
  <si>
    <t>Дебиторская задолженность по расходам за счет по обязательному медицинскому страхованию</t>
  </si>
  <si>
    <t>Кредиторская задолженность, всего</t>
  </si>
  <si>
    <t>Кредиторская задолженность по доходам за счет собственных доходов учреждения</t>
  </si>
  <si>
    <t>из них просроченная задолженность</t>
  </si>
  <si>
    <t>Кредиторская задолженность по доходам за счет субсидии на выполнение государственного (муниципального) задания</t>
  </si>
  <si>
    <t>Кредиторская задолженность по расходам за счет субсидии на выполнение государственного (муниципального) задания</t>
  </si>
  <si>
    <t>Кредиторская задолженность по доходам за счет субсидии на иную цель</t>
  </si>
  <si>
    <t>Кредиторская задолженность по расходам за счет субсидии на иную цель</t>
  </si>
  <si>
    <t>Кредиторская задолженность по доходам за счет по обязательному медицинскому страхованию</t>
  </si>
  <si>
    <t>Кредиторская задолженность по расходам за счет по обязательному медицинскому страхованию</t>
  </si>
  <si>
    <t>Дебиторская задолженность по расходам за счет субсидии на иную цель</t>
  </si>
  <si>
    <t>2.12. Данные о прибыли (убытках) (1)</t>
  </si>
  <si>
    <t>Прием на стационарное обслуживание граждан с учетом их заболевания, тяжести состояния здоровья, возраста, проведение мероприятий по их адаптации к новой обстановке,Организация совместно с лечебно- профилактическими учреждениями консультативной медицинской помощи,Организация рационального питания с учетом возвраста граждан и состояния их здоровья;Оказание реабилитационных услуг, предоставление гражданам необходимых им социальных услуг</t>
  </si>
  <si>
    <t>Социальное обслуживание в стационарных учреждениях граждан пожилого возраста и инвалидов</t>
  </si>
  <si>
    <t>Граждане пожилого возвраста и инвалиды</t>
  </si>
  <si>
    <t>Устав</t>
  </si>
  <si>
    <t>распоряжение №250-МР</t>
  </si>
  <si>
    <t>03 июля 2013</t>
  </si>
  <si>
    <t>Лицензия на медицинскую деятельность</t>
  </si>
  <si>
    <t>ЛО-38-01-003002</t>
  </si>
  <si>
    <t>бессрочная</t>
  </si>
  <si>
    <t>Лицензия на осущуствление деятельности по сбору, транспортированию, обработке, утилизации, обезвреживанию размещению отхлдов I-Ivклассов опасности</t>
  </si>
  <si>
    <t xml:space="preserve"> (38)-5273-Т</t>
  </si>
  <si>
    <t xml:space="preserve">Лицензия на пользование участком недр местного назначения </t>
  </si>
  <si>
    <t>ИР зл 00549 ВЭ</t>
  </si>
  <si>
    <t>Лицензия на осуществление деятельности по перевозкам пассажиров и иных лиц автобусами</t>
  </si>
  <si>
    <t>АН - 38-000916</t>
  </si>
  <si>
    <t>0</t>
  </si>
  <si>
    <t>Социальное обслуживание в стационарных учреждениях  граждан пожилого возраста и инвалидов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</si>
  <si>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</si>
  <si>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</si>
  <si>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</si>
  <si>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</si>
  <si>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</si>
  <si>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</si>
  <si>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</si>
  <si>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</si>
  <si>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</si>
  <si>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</si>
  <si>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</si>
  <si>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</si>
  <si>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</si>
  <si>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</si>
  <si>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</si>
  <si>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</si>
  <si>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</si>
  <si>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</si>
  <si>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</si>
  <si>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211</t>
  </si>
  <si>
    <t>212</t>
  </si>
  <si>
    <t>213</t>
  </si>
  <si>
    <t>266</t>
  </si>
  <si>
    <t>221</t>
  </si>
  <si>
    <t>222</t>
  </si>
  <si>
    <t>223</t>
  </si>
  <si>
    <t>224</t>
  </si>
  <si>
    <t>225</t>
  </si>
  <si>
    <t>226</t>
  </si>
  <si>
    <t>240</t>
  </si>
  <si>
    <t>241</t>
  </si>
  <si>
    <t>260</t>
  </si>
  <si>
    <t>262</t>
  </si>
  <si>
    <t>Социальное пособия и компенсации персоналу в денежной форме</t>
  </si>
  <si>
    <t>291</t>
  </si>
  <si>
    <t>Штрафы за нарушение</t>
  </si>
  <si>
    <t>292</t>
  </si>
  <si>
    <t>293</t>
  </si>
  <si>
    <t>Компенсация стоимости путевок на санаторно-курортное лечение</t>
  </si>
  <si>
    <t>Увеличение стоимости лекарственных препаратов</t>
  </si>
  <si>
    <t>Увеличение стоимости продуктов питания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</si>
  <si>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</si>
  <si>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</si>
  <si>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</si>
  <si>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</si>
  <si>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310</t>
  </si>
  <si>
    <t>341</t>
  </si>
  <si>
    <t>342</t>
  </si>
  <si>
    <t>343</t>
  </si>
  <si>
    <t>344</t>
  </si>
  <si>
    <t>345</t>
  </si>
  <si>
    <t>346</t>
  </si>
  <si>
    <t>267</t>
  </si>
  <si>
    <t>227</t>
  </si>
  <si>
    <t>м3</t>
  </si>
  <si>
    <t>м.</t>
  </si>
  <si>
    <t>Шавелкин А.И.</t>
  </si>
  <si>
    <t>Мандрик О.И.</t>
  </si>
  <si>
    <t>Мятлева Г.А.</t>
  </si>
  <si>
    <t>5.1</t>
  </si>
  <si>
    <t>200</t>
  </si>
  <si>
    <t>300</t>
  </si>
  <si>
    <t>220</t>
  </si>
  <si>
    <t>340</t>
  </si>
  <si>
    <t>Страхование</t>
  </si>
  <si>
    <r>
      <t xml:space="preserve">______________      </t>
    </r>
    <r>
      <rPr>
        <u/>
        <sz val="12"/>
        <rFont val="Times New Roman"/>
        <family val="1"/>
        <charset val="204"/>
      </rPr>
      <t>_______Шавелкин А.И_</t>
    </r>
    <r>
      <rPr>
        <sz val="12"/>
        <rFont val="Times New Roman"/>
        <family val="1"/>
        <charset val="204"/>
      </rPr>
      <t>_</t>
    </r>
  </si>
  <si>
    <r>
      <t>____________         _</t>
    </r>
    <r>
      <rPr>
        <u/>
        <sz val="12"/>
        <rFont val="Times New Roman"/>
        <family val="1"/>
        <charset val="204"/>
      </rPr>
      <t>___Родионов В.А._</t>
    </r>
    <r>
      <rPr>
        <sz val="12"/>
        <rFont val="Times New Roman"/>
        <family val="1"/>
        <charset val="204"/>
      </rPr>
      <t>_</t>
    </r>
  </si>
  <si>
    <t>ОГБУ СО "Заларинский специальный дом-интернат для престарелых и инвалидов"</t>
  </si>
  <si>
    <t>Налоги,пошлины и сборы</t>
  </si>
  <si>
    <t>295</t>
  </si>
  <si>
    <t xml:space="preserve">Штрафы за нарушение законодательства </t>
  </si>
  <si>
    <t>Штрафы за нарушение законодательства о закупках и нарушение условий контрактов (договоров)</t>
  </si>
  <si>
    <t>0,00</t>
  </si>
  <si>
    <t>Доходы возмещение электроснабжения</t>
  </si>
  <si>
    <t>Министр социального развития, опеки и попечительства Иркутской области</t>
  </si>
  <si>
    <t>Поступления от аренды</t>
  </si>
  <si>
    <r>
      <t xml:space="preserve">За предыдущий  </t>
    </r>
    <r>
      <rPr>
        <u/>
        <sz val="12"/>
        <rFont val="Times New Roman"/>
        <family val="1"/>
        <charset val="204"/>
      </rPr>
      <t>2021год</t>
    </r>
  </si>
  <si>
    <r>
      <t xml:space="preserve">За отчетный </t>
    </r>
    <r>
      <rPr>
        <u/>
        <sz val="12"/>
        <rFont val="Times New Roman"/>
        <family val="1"/>
        <charset val="204"/>
      </rPr>
      <t>__2022_</t>
    </r>
    <r>
      <rPr>
        <sz val="12"/>
        <rFont val="Times New Roman"/>
        <family val="1"/>
        <charset val="204"/>
      </rPr>
      <t>год</t>
    </r>
  </si>
  <si>
    <t>Приложение к приказу министерства социального развития, опеки и попечительства                                   Иркутской области</t>
  </si>
  <si>
    <t>от "     "___________________2022 №_______</t>
  </si>
  <si>
    <t>4.1.</t>
  </si>
  <si>
    <t>1.8</t>
  </si>
  <si>
    <t>1.7</t>
  </si>
  <si>
    <t>1.6</t>
  </si>
  <si>
    <t>1.5</t>
  </si>
  <si>
    <t>1.4</t>
  </si>
  <si>
    <t>1.3</t>
  </si>
  <si>
    <t>1.2</t>
  </si>
  <si>
    <t>1.1</t>
  </si>
  <si>
    <t>2.4</t>
  </si>
  <si>
    <t>2.6</t>
  </si>
  <si>
    <t>2.5</t>
  </si>
  <si>
    <t>2.7</t>
  </si>
  <si>
    <t>2.8</t>
  </si>
  <si>
    <t>За предыдущий 2021год</t>
  </si>
  <si>
    <t>За отчетный 2022год</t>
  </si>
  <si>
    <t>за отчетный  2022 год</t>
  </si>
  <si>
    <t>2.11. Перечисления учреждения (2)</t>
  </si>
  <si>
    <t>Перечисления, всего</t>
  </si>
  <si>
    <t>Перечисления за счет субсидий на выполнение государственного задания</t>
  </si>
  <si>
    <t>Перечисления за счет использования целевых субсидий</t>
  </si>
  <si>
    <t>Перечисления  за счет бюджетных инвестиций</t>
  </si>
  <si>
    <t>Перечисления за счет поступлений от оказания услуг (выполнения работ) , предоставление которых для потребителей осуществляется на платной основе, всего</t>
  </si>
  <si>
    <t>Перечисления за счет поступлений от иной приносящей доход деятельности, всего</t>
  </si>
  <si>
    <t>4.2</t>
  </si>
  <si>
    <t>4.3</t>
  </si>
  <si>
    <t>Доходы от штрафов, пеней, неустоек , возмещение ущерба, санкций за нарушение законодательства о закупках и нарушение условий контрактов (договоров)</t>
  </si>
  <si>
    <t>Поступления на счета бюджетов</t>
  </si>
  <si>
    <t>Уменьшение стоимости материальных запасов</t>
  </si>
  <si>
    <t>264</t>
  </si>
  <si>
    <r>
      <t xml:space="preserve">за </t>
    </r>
    <r>
      <rPr>
        <u/>
        <sz val="12"/>
        <rFont val="Times New Roman"/>
        <family val="1"/>
        <charset val="204"/>
      </rPr>
      <t>__2022_</t>
    </r>
    <r>
      <rPr>
        <sz val="12"/>
        <rFont val="Times New Roman"/>
        <family val="1"/>
        <charset val="204"/>
      </rPr>
      <t>_ год</t>
    </r>
  </si>
  <si>
    <t xml:space="preserve">Тепловая и водопроводная сеть </t>
  </si>
  <si>
    <t xml:space="preserve">Предложения руководителя учреждения по дальнейшему использованию недвижимого имущества:  Проводим работу с Министерством имущественных отношений по списанию данных объектов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</si>
</sst>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</font>
    <font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1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2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/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7" zoomScaleSheetLayoutView="90" workbookViewId="0">
      <selection activeCell="E41" sqref="E41:F41"/>
    </sheetView>
  </sheetViews>
  <sheetFormatPr defaultRowHeight="15.75" x14ac:dyDescent="0.25"/>
  <cols>
    <col min="1" max="1" width="4.42578125" style="1" customWidth="1"/>
    <col min="2" max="2" width="36.140625" style="31" customWidth="1"/>
    <col min="3" max="3" width="22.28515625" style="31" customWidth="1"/>
    <col min="4" max="4" width="24.5703125" style="31" customWidth="1"/>
    <col min="5" max="5" width="15.140625" style="1" customWidth="1"/>
    <col min="6" max="6" width="5.140625" style="1" customWidth="1"/>
    <col min="7" max="7" width="9.140625" style="1"/>
    <col min="8" max="8" width="26.5703125" style="1" customWidth="1"/>
    <col min="9" max="16384" width="9.140625" style="1"/>
  </cols>
  <sheetData>
    <row r="1" spans="1:9" ht="60.75" customHeight="1" x14ac:dyDescent="0.25">
      <c r="D1" s="180" t="s">
        <v>299</v>
      </c>
      <c r="E1" s="180"/>
      <c r="F1" s="180"/>
    </row>
    <row r="2" spans="1:9" ht="48.75" customHeight="1" x14ac:dyDescent="0.25">
      <c r="D2" s="151" t="s">
        <v>300</v>
      </c>
      <c r="E2" s="151"/>
      <c r="F2" s="151"/>
    </row>
    <row r="3" spans="1:9" ht="54" customHeight="1" x14ac:dyDescent="0.25">
      <c r="D3" s="151" t="s">
        <v>142</v>
      </c>
      <c r="E3" s="151"/>
      <c r="F3" s="151"/>
    </row>
    <row r="4" spans="1:9" ht="112.5" customHeight="1" x14ac:dyDescent="0.25">
      <c r="D4" s="152" t="s">
        <v>143</v>
      </c>
      <c r="E4" s="152"/>
      <c r="F4" s="152"/>
    </row>
    <row r="6" spans="1:9" x14ac:dyDescent="0.25">
      <c r="A6" s="153" t="s">
        <v>8</v>
      </c>
      <c r="B6" s="153"/>
      <c r="C6" s="16"/>
      <c r="D6" s="153" t="s">
        <v>0</v>
      </c>
      <c r="E6" s="153"/>
      <c r="F6" s="153"/>
    </row>
    <row r="7" spans="1:9" ht="43.5" customHeight="1" x14ac:dyDescent="0.25">
      <c r="A7" s="165" t="s">
        <v>295</v>
      </c>
      <c r="B7" s="165"/>
      <c r="C7" s="16"/>
      <c r="D7" s="154" t="s">
        <v>1</v>
      </c>
      <c r="E7" s="154"/>
      <c r="F7" s="154"/>
    </row>
    <row r="8" spans="1:9" ht="17.25" customHeight="1" x14ac:dyDescent="0.25">
      <c r="A8" s="175" t="s">
        <v>287</v>
      </c>
      <c r="B8" s="175"/>
      <c r="C8" s="16"/>
      <c r="D8" s="153" t="s">
        <v>286</v>
      </c>
      <c r="E8" s="153"/>
      <c r="F8" s="153"/>
    </row>
    <row r="9" spans="1:9" x14ac:dyDescent="0.25">
      <c r="A9" s="176" t="s">
        <v>144</v>
      </c>
      <c r="B9" s="176"/>
      <c r="C9" s="16"/>
      <c r="D9" s="176" t="s">
        <v>2</v>
      </c>
      <c r="E9" s="176"/>
      <c r="F9" s="176"/>
    </row>
    <row r="10" spans="1:9" x14ac:dyDescent="0.25">
      <c r="A10" s="153" t="s">
        <v>9</v>
      </c>
      <c r="B10" s="153"/>
      <c r="C10" s="16"/>
      <c r="D10" s="153" t="s">
        <v>3</v>
      </c>
      <c r="E10" s="153"/>
      <c r="F10" s="153"/>
    </row>
    <row r="13" spans="1:9" ht="22.5" customHeight="1" x14ac:dyDescent="0.25">
      <c r="A13" s="164" t="s">
        <v>4</v>
      </c>
      <c r="B13" s="164"/>
      <c r="C13" s="164"/>
      <c r="D13" s="164"/>
      <c r="E13" s="164"/>
      <c r="F13" s="164"/>
    </row>
    <row r="14" spans="1:9" ht="37.5" customHeight="1" x14ac:dyDescent="0.25">
      <c r="A14" s="178" t="s">
        <v>146</v>
      </c>
      <c r="B14" s="178"/>
      <c r="C14" s="178"/>
      <c r="D14" s="178"/>
      <c r="E14" s="178"/>
      <c r="F14" s="178"/>
    </row>
    <row r="15" spans="1:9" ht="25.5" customHeight="1" x14ac:dyDescent="0.25">
      <c r="A15" s="179" t="s">
        <v>288</v>
      </c>
      <c r="B15" s="179"/>
      <c r="C15" s="179"/>
      <c r="D15" s="179"/>
      <c r="E15" s="179"/>
      <c r="F15" s="179"/>
      <c r="G15" s="3"/>
      <c r="H15" s="3"/>
      <c r="I15" s="3"/>
    </row>
    <row r="16" spans="1:9" ht="25.5" customHeight="1" x14ac:dyDescent="0.25">
      <c r="B16" s="177" t="s">
        <v>15</v>
      </c>
      <c r="C16" s="177"/>
      <c r="D16" s="177"/>
      <c r="E16" s="177"/>
      <c r="F16" s="177"/>
    </row>
    <row r="17" spans="1:8" s="4" customFormat="1" ht="25.5" customHeight="1" x14ac:dyDescent="0.25">
      <c r="A17" s="1"/>
      <c r="B17" s="164" t="s">
        <v>331</v>
      </c>
      <c r="C17" s="164"/>
      <c r="D17" s="164"/>
      <c r="E17" s="164"/>
      <c r="F17" s="31"/>
      <c r="G17" s="1"/>
      <c r="H17" s="1"/>
    </row>
    <row r="18" spans="1:8" s="4" customFormat="1" x14ac:dyDescent="0.25">
      <c r="A18" s="1"/>
      <c r="B18" s="31"/>
      <c r="C18" s="31"/>
      <c r="D18" s="31"/>
      <c r="E18" s="1"/>
      <c r="F18" s="1"/>
      <c r="G18" s="1"/>
      <c r="H18" s="1"/>
    </row>
    <row r="19" spans="1:8" s="19" customFormat="1" ht="25.5" customHeight="1" x14ac:dyDescent="0.2">
      <c r="A19" s="163" t="s">
        <v>5</v>
      </c>
      <c r="B19" s="163"/>
      <c r="C19" s="163"/>
      <c r="D19" s="163"/>
      <c r="E19" s="163"/>
      <c r="F19" s="163"/>
      <c r="G19" s="20"/>
      <c r="H19" s="20"/>
    </row>
    <row r="20" spans="1:8" ht="51.75" customHeight="1" x14ac:dyDescent="0.25">
      <c r="A20" s="157" t="s">
        <v>169</v>
      </c>
      <c r="B20" s="157"/>
      <c r="C20" s="157"/>
      <c r="D20" s="157"/>
      <c r="E20" s="157"/>
      <c r="F20" s="157"/>
    </row>
    <row r="21" spans="1:8" ht="33" customHeight="1" x14ac:dyDescent="0.25">
      <c r="A21" s="7" t="s">
        <v>16</v>
      </c>
      <c r="B21" s="162" t="s">
        <v>31</v>
      </c>
      <c r="C21" s="162"/>
      <c r="D21" s="162" t="s">
        <v>32</v>
      </c>
      <c r="E21" s="162"/>
      <c r="F21" s="162"/>
    </row>
    <row r="22" spans="1:8" ht="168.75" customHeight="1" x14ac:dyDescent="0.25">
      <c r="A22" s="11"/>
      <c r="B22" s="181" t="s">
        <v>204</v>
      </c>
      <c r="C22" s="181"/>
      <c r="D22" s="156"/>
      <c r="E22" s="156"/>
      <c r="F22" s="156"/>
    </row>
    <row r="23" spans="1:8" ht="23.25" customHeight="1" x14ac:dyDescent="0.25">
      <c r="A23" s="11"/>
      <c r="B23" s="156"/>
      <c r="C23" s="156"/>
      <c r="D23" s="156"/>
      <c r="E23" s="156"/>
      <c r="F23" s="156"/>
    </row>
    <row r="24" spans="1:8" ht="48.75" customHeight="1" x14ac:dyDescent="0.25">
      <c r="A24" s="157" t="s">
        <v>145</v>
      </c>
      <c r="B24" s="157"/>
      <c r="C24" s="157"/>
      <c r="D24" s="157"/>
      <c r="E24" s="157"/>
      <c r="F24" s="157"/>
    </row>
    <row r="25" spans="1:8" ht="30.75" customHeight="1" x14ac:dyDescent="0.25">
      <c r="A25" s="7" t="s">
        <v>16</v>
      </c>
      <c r="B25" s="155" t="s">
        <v>33</v>
      </c>
      <c r="C25" s="155"/>
      <c r="D25" s="162" t="s">
        <v>34</v>
      </c>
      <c r="E25" s="162"/>
      <c r="F25" s="162"/>
    </row>
    <row r="26" spans="1:8" ht="31.5" customHeight="1" x14ac:dyDescent="0.25">
      <c r="A26" s="11"/>
      <c r="B26" s="158" t="s">
        <v>205</v>
      </c>
      <c r="C26" s="159"/>
      <c r="D26" s="160" t="s">
        <v>206</v>
      </c>
      <c r="E26" s="160"/>
      <c r="F26" s="161"/>
    </row>
    <row r="27" spans="1:8" ht="22.5" customHeight="1" x14ac:dyDescent="0.25">
      <c r="A27" s="11"/>
      <c r="B27" s="155"/>
      <c r="C27" s="155"/>
      <c r="D27" s="156"/>
      <c r="E27" s="156"/>
      <c r="F27" s="156"/>
    </row>
    <row r="28" spans="1:8" ht="48" customHeight="1" thickBot="1" x14ac:dyDescent="0.3">
      <c r="A28" s="172" t="s">
        <v>147</v>
      </c>
      <c r="B28" s="172"/>
      <c r="C28" s="172"/>
      <c r="D28" s="172"/>
      <c r="E28" s="172"/>
      <c r="F28" s="172"/>
    </row>
    <row r="29" spans="1:8" ht="30" customHeight="1" x14ac:dyDescent="0.25">
      <c r="A29" s="60" t="s">
        <v>16</v>
      </c>
      <c r="B29" s="61" t="s">
        <v>10</v>
      </c>
      <c r="C29" s="61" t="s">
        <v>11</v>
      </c>
      <c r="D29" s="61" t="s">
        <v>12</v>
      </c>
      <c r="E29" s="167" t="s">
        <v>13</v>
      </c>
      <c r="F29" s="168"/>
    </row>
    <row r="30" spans="1:8" ht="27.75" customHeight="1" x14ac:dyDescent="0.25">
      <c r="A30" s="68">
        <v>1</v>
      </c>
      <c r="B30" s="57" t="s">
        <v>207</v>
      </c>
      <c r="C30" s="58" t="s">
        <v>208</v>
      </c>
      <c r="D30" s="59" t="s">
        <v>209</v>
      </c>
      <c r="E30" s="169"/>
      <c r="F30" s="170"/>
    </row>
    <row r="31" spans="1:8" ht="48" customHeight="1" x14ac:dyDescent="0.25">
      <c r="A31" s="69">
        <v>2</v>
      </c>
      <c r="B31" s="57" t="s">
        <v>210</v>
      </c>
      <c r="C31" s="59" t="s">
        <v>211</v>
      </c>
      <c r="D31" s="67">
        <v>43063</v>
      </c>
      <c r="E31" s="169" t="s">
        <v>212</v>
      </c>
      <c r="F31" s="170"/>
    </row>
    <row r="32" spans="1:8" ht="99" customHeight="1" x14ac:dyDescent="0.25">
      <c r="A32" s="69">
        <v>3</v>
      </c>
      <c r="B32" s="57" t="s">
        <v>213</v>
      </c>
      <c r="C32" s="59" t="s">
        <v>214</v>
      </c>
      <c r="D32" s="67">
        <v>43158</v>
      </c>
      <c r="E32" s="169" t="s">
        <v>212</v>
      </c>
      <c r="F32" s="170"/>
    </row>
    <row r="33" spans="1:8" ht="48" customHeight="1" x14ac:dyDescent="0.25">
      <c r="A33" s="69">
        <v>4</v>
      </c>
      <c r="B33" s="57" t="s">
        <v>215</v>
      </c>
      <c r="C33" s="59" t="s">
        <v>216</v>
      </c>
      <c r="D33" s="67">
        <v>43195</v>
      </c>
      <c r="E33" s="171">
        <v>52310</v>
      </c>
      <c r="F33" s="170"/>
    </row>
    <row r="34" spans="1:8" ht="64.5" customHeight="1" thickBot="1" x14ac:dyDescent="0.3">
      <c r="A34" s="70">
        <v>5</v>
      </c>
      <c r="B34" s="64" t="s">
        <v>217</v>
      </c>
      <c r="C34" s="65" t="s">
        <v>218</v>
      </c>
      <c r="D34" s="66">
        <v>43658</v>
      </c>
      <c r="E34" s="173" t="s">
        <v>212</v>
      </c>
      <c r="F34" s="174"/>
    </row>
    <row r="35" spans="1:8" ht="25.5" customHeight="1" x14ac:dyDescent="0.25">
      <c r="A35" s="166" t="s">
        <v>35</v>
      </c>
      <c r="B35" s="166"/>
      <c r="C35" s="166"/>
      <c r="D35" s="166"/>
      <c r="E35" s="166"/>
      <c r="F35" s="166"/>
    </row>
    <row r="36" spans="1:8" ht="34.5" customHeight="1" x14ac:dyDescent="0.25">
      <c r="A36" s="7" t="s">
        <v>16</v>
      </c>
      <c r="B36" s="7" t="s">
        <v>6</v>
      </c>
      <c r="C36" s="7" t="s">
        <v>28</v>
      </c>
      <c r="D36" s="7" t="s">
        <v>29</v>
      </c>
      <c r="E36" s="162" t="s">
        <v>14</v>
      </c>
      <c r="F36" s="162"/>
    </row>
    <row r="37" spans="1:8" s="2" customFormat="1" ht="63" x14ac:dyDescent="0.25">
      <c r="A37" s="32">
        <v>1</v>
      </c>
      <c r="B37" s="30" t="s">
        <v>151</v>
      </c>
      <c r="C37" s="99">
        <v>356</v>
      </c>
      <c r="D37" s="99">
        <v>356</v>
      </c>
      <c r="E37" s="156"/>
      <c r="F37" s="156"/>
    </row>
    <row r="38" spans="1:8" s="2" customFormat="1" ht="31.5" x14ac:dyDescent="0.25">
      <c r="A38" s="32">
        <v>2</v>
      </c>
      <c r="B38" s="30" t="s">
        <v>152</v>
      </c>
      <c r="C38" s="99">
        <v>271</v>
      </c>
      <c r="D38" s="99">
        <v>267</v>
      </c>
      <c r="E38" s="156"/>
      <c r="F38" s="156"/>
    </row>
    <row r="39" spans="1:8" s="2" customFormat="1" ht="31.5" x14ac:dyDescent="0.25">
      <c r="A39" s="33" t="s">
        <v>41</v>
      </c>
      <c r="B39" s="30" t="s">
        <v>148</v>
      </c>
      <c r="C39" s="99">
        <v>34</v>
      </c>
      <c r="D39" s="99">
        <v>33</v>
      </c>
      <c r="E39" s="156"/>
      <c r="F39" s="156"/>
    </row>
    <row r="40" spans="1:8" s="2" customFormat="1" ht="31.5" x14ac:dyDescent="0.25">
      <c r="A40" s="33" t="s">
        <v>75</v>
      </c>
      <c r="B40" s="30" t="s">
        <v>149</v>
      </c>
      <c r="C40" s="99">
        <v>92</v>
      </c>
      <c r="D40" s="99">
        <v>99</v>
      </c>
      <c r="E40" s="156"/>
      <c r="F40" s="156"/>
    </row>
    <row r="41" spans="1:8" ht="31.5" x14ac:dyDescent="0.25">
      <c r="A41" s="32" t="s">
        <v>155</v>
      </c>
      <c r="B41" s="30" t="s">
        <v>150</v>
      </c>
      <c r="C41" s="139">
        <v>145</v>
      </c>
      <c r="D41" s="94">
        <v>135</v>
      </c>
      <c r="E41" s="156"/>
      <c r="F41" s="156"/>
    </row>
    <row r="42" spans="1:8" ht="24.75" customHeight="1" x14ac:dyDescent="0.25">
      <c r="A42" s="32">
        <v>3</v>
      </c>
      <c r="B42" s="157" t="s">
        <v>7</v>
      </c>
      <c r="C42" s="157"/>
      <c r="D42" s="156"/>
      <c r="E42" s="156"/>
      <c r="F42" s="156"/>
    </row>
    <row r="43" spans="1:8" ht="31.5" customHeight="1" x14ac:dyDescent="0.25">
      <c r="A43" s="32">
        <v>4</v>
      </c>
      <c r="B43" s="157" t="s">
        <v>170</v>
      </c>
      <c r="C43" s="157"/>
      <c r="D43" s="6" t="s">
        <v>53</v>
      </c>
      <c r="E43" s="156">
        <v>44460</v>
      </c>
      <c r="F43" s="156"/>
    </row>
    <row r="44" spans="1:8" ht="23.25" customHeight="1" x14ac:dyDescent="0.25">
      <c r="A44" s="12" t="s">
        <v>301</v>
      </c>
      <c r="B44" s="157" t="s">
        <v>153</v>
      </c>
      <c r="C44" s="157"/>
      <c r="D44" s="6" t="s">
        <v>53</v>
      </c>
      <c r="E44" s="156">
        <v>103616</v>
      </c>
      <c r="F44" s="156"/>
    </row>
    <row r="45" spans="1:8" ht="23.25" customHeight="1" x14ac:dyDescent="0.25">
      <c r="A45" s="12" t="s">
        <v>325</v>
      </c>
      <c r="B45" s="157" t="s">
        <v>154</v>
      </c>
      <c r="C45" s="157"/>
      <c r="D45" s="6" t="s">
        <v>53</v>
      </c>
      <c r="E45" s="156">
        <v>84677</v>
      </c>
      <c r="F45" s="156"/>
    </row>
    <row r="46" spans="1:8" ht="23.25" customHeight="1" x14ac:dyDescent="0.25">
      <c r="A46" s="12" t="s">
        <v>326</v>
      </c>
      <c r="B46" s="157" t="s">
        <v>171</v>
      </c>
      <c r="C46" s="157"/>
      <c r="D46" s="6" t="s">
        <v>53</v>
      </c>
      <c r="E46" s="156">
        <v>45932</v>
      </c>
      <c r="F46" s="156"/>
    </row>
    <row r="47" spans="1:8" ht="15.75" customHeight="1" x14ac:dyDescent="0.25">
      <c r="G47" s="3"/>
      <c r="H47" s="3"/>
    </row>
    <row r="50" spans="2:7" s="13" customFormat="1" x14ac:dyDescent="0.25">
      <c r="B50" s="31"/>
      <c r="C50" s="31"/>
      <c r="D50" s="31"/>
      <c r="E50" s="1"/>
      <c r="F50" s="1"/>
      <c r="G50" s="1"/>
    </row>
  </sheetData>
  <mergeCells count="58">
    <mergeCell ref="D2:F2"/>
    <mergeCell ref="D1:F1"/>
    <mergeCell ref="E43:F43"/>
    <mergeCell ref="A20:F20"/>
    <mergeCell ref="E36:F36"/>
    <mergeCell ref="E37:F37"/>
    <mergeCell ref="B42:C42"/>
    <mergeCell ref="B43:C43"/>
    <mergeCell ref="E40:F40"/>
    <mergeCell ref="E41:F41"/>
    <mergeCell ref="D21:F21"/>
    <mergeCell ref="B22:C22"/>
    <mergeCell ref="B23:C23"/>
    <mergeCell ref="D22:F22"/>
    <mergeCell ref="D23:F23"/>
    <mergeCell ref="D42:F42"/>
    <mergeCell ref="A28:F28"/>
    <mergeCell ref="E34:F34"/>
    <mergeCell ref="A8:B8"/>
    <mergeCell ref="A9:B9"/>
    <mergeCell ref="A10:B10"/>
    <mergeCell ref="D10:F10"/>
    <mergeCell ref="B16:F16"/>
    <mergeCell ref="A13:F13"/>
    <mergeCell ref="A14:F14"/>
    <mergeCell ref="A15:F15"/>
    <mergeCell ref="D8:F8"/>
    <mergeCell ref="D9:F9"/>
    <mergeCell ref="B45:C45"/>
    <mergeCell ref="B46:C46"/>
    <mergeCell ref="E44:F44"/>
    <mergeCell ref="E45:F45"/>
    <mergeCell ref="E46:F46"/>
    <mergeCell ref="B44:C44"/>
    <mergeCell ref="A35:F35"/>
    <mergeCell ref="E29:F29"/>
    <mergeCell ref="E32:F32"/>
    <mergeCell ref="E39:F39"/>
    <mergeCell ref="E38:F38"/>
    <mergeCell ref="E30:F30"/>
    <mergeCell ref="E31:F31"/>
    <mergeCell ref="E33:F33"/>
    <mergeCell ref="D3:F3"/>
    <mergeCell ref="D4:F4"/>
    <mergeCell ref="D6:F6"/>
    <mergeCell ref="D7:F7"/>
    <mergeCell ref="B27:C27"/>
    <mergeCell ref="D27:F27"/>
    <mergeCell ref="A24:F24"/>
    <mergeCell ref="B26:C26"/>
    <mergeCell ref="D26:F26"/>
    <mergeCell ref="B21:C21"/>
    <mergeCell ref="B25:C25"/>
    <mergeCell ref="D25:F25"/>
    <mergeCell ref="A19:F19"/>
    <mergeCell ref="A6:B6"/>
    <mergeCell ref="B17:E17"/>
    <mergeCell ref="A7:B7"/>
  </mergeCells>
  <phoneticPr fontId="0" type="noConversion"/>
  <printOptions horizontalCentered="1"/>
  <pageMargins left="0.19685039370078741" right="0.19685039370078741" top="0.39370078740157483" bottom="0.19685039370078741" header="0.19685039370078741" footer="0.27559055118110237"/>
  <pageSetup paperSize="9" scale="90" orientation="portrait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2"/>
  <sheetViews>
    <sheetView tabSelected="1" topLeftCell="A10" workbookViewId="0">
      <selection activeCell="H18" sqref="H18"/>
    </sheetView>
  </sheetViews>
  <sheetFormatPr defaultRowHeight="12.75" x14ac:dyDescent="0.2"/>
  <cols>
    <col min="1" max="1" width="5" style="49" customWidth="1"/>
    <col min="2" max="2" width="52.28515625" style="43" customWidth="1"/>
    <col min="3" max="3" width="7.5703125" style="43" customWidth="1"/>
    <col min="4" max="4" width="17.140625" style="43" customWidth="1"/>
    <col min="5" max="5" width="15.7109375" style="43" customWidth="1"/>
    <col min="6" max="7" width="14.28515625" style="43" customWidth="1"/>
    <col min="8" max="8" width="18.5703125" style="43" customWidth="1"/>
    <col min="9" max="9" width="25.28515625" style="43" customWidth="1"/>
    <col min="10" max="10" width="17.42578125" style="43" customWidth="1"/>
    <col min="11" max="16384" width="9.140625" style="43"/>
  </cols>
  <sheetData>
    <row r="1" spans="1:9" s="41" customFormat="1" ht="25.5" customHeight="1" x14ac:dyDescent="0.2">
      <c r="A1" s="230" t="s">
        <v>156</v>
      </c>
      <c r="B1" s="230"/>
      <c r="C1" s="230"/>
      <c r="D1" s="230"/>
      <c r="E1" s="230"/>
      <c r="F1" s="230"/>
      <c r="G1" s="230"/>
    </row>
    <row r="2" spans="1:9" s="41" customFormat="1" ht="23.25" customHeight="1" x14ac:dyDescent="0.2">
      <c r="A2" s="157" t="s">
        <v>36</v>
      </c>
      <c r="B2" s="157"/>
      <c r="C2" s="157"/>
      <c r="D2" s="157"/>
      <c r="E2" s="157"/>
      <c r="F2" s="157"/>
      <c r="G2" s="157"/>
      <c r="H2" s="42"/>
    </row>
    <row r="3" spans="1:9" ht="16.5" customHeight="1" x14ac:dyDescent="0.2">
      <c r="A3" s="185" t="s">
        <v>16</v>
      </c>
      <c r="B3" s="162" t="s">
        <v>6</v>
      </c>
      <c r="C3" s="185" t="s">
        <v>17</v>
      </c>
      <c r="D3" s="185" t="s">
        <v>297</v>
      </c>
      <c r="E3" s="185" t="s">
        <v>298</v>
      </c>
      <c r="F3" s="162" t="s">
        <v>37</v>
      </c>
      <c r="G3" s="162"/>
    </row>
    <row r="4" spans="1:9" ht="46.5" customHeight="1" x14ac:dyDescent="0.2">
      <c r="A4" s="185"/>
      <c r="B4" s="162"/>
      <c r="C4" s="185"/>
      <c r="D4" s="185"/>
      <c r="E4" s="185"/>
      <c r="F4" s="162"/>
      <c r="G4" s="162"/>
      <c r="H4" s="44"/>
    </row>
    <row r="5" spans="1:9" ht="24" customHeight="1" x14ac:dyDescent="0.2">
      <c r="A5" s="6" t="s">
        <v>27</v>
      </c>
      <c r="B5" s="5" t="s">
        <v>80</v>
      </c>
      <c r="C5" s="6" t="s">
        <v>53</v>
      </c>
      <c r="D5" s="141">
        <f>358737960.31+8046252.09+30251015</f>
        <v>397035227.39999998</v>
      </c>
      <c r="E5" s="90">
        <f>43342396.3+315914722.33+8046252.09+30759436.15+2614596.83+663041.16</f>
        <v>401340444.85999995</v>
      </c>
      <c r="F5" s="155">
        <f>E5/D5*100-100</f>
        <v>1.0843414293973126</v>
      </c>
      <c r="G5" s="155"/>
      <c r="H5" s="44"/>
      <c r="I5" s="92"/>
    </row>
    <row r="6" spans="1:9" s="1" customFormat="1" ht="24" customHeight="1" x14ac:dyDescent="0.25">
      <c r="A6" s="36" t="s">
        <v>30</v>
      </c>
      <c r="B6" s="5" t="s">
        <v>81</v>
      </c>
      <c r="C6" s="6" t="s">
        <v>53</v>
      </c>
      <c r="D6" s="141">
        <v>257273043.59999999</v>
      </c>
      <c r="E6" s="90">
        <f>232962837.54+14402337.61</f>
        <v>247365175.14999998</v>
      </c>
      <c r="F6" s="155">
        <f>E6/D6*100-100</f>
        <v>-3.8511102101331858</v>
      </c>
      <c r="G6" s="155"/>
      <c r="H6" s="93"/>
      <c r="I6" s="3"/>
    </row>
    <row r="7" spans="1:9" s="1" customFormat="1" ht="24" customHeight="1" x14ac:dyDescent="0.25">
      <c r="A7" s="157" t="s">
        <v>38</v>
      </c>
      <c r="B7" s="157"/>
      <c r="C7" s="157"/>
      <c r="D7" s="157"/>
      <c r="E7" s="157"/>
      <c r="F7" s="157"/>
      <c r="G7" s="157"/>
      <c r="H7" s="93"/>
      <c r="I7" s="93"/>
    </row>
    <row r="8" spans="1:9" s="1" customFormat="1" ht="42" customHeight="1" x14ac:dyDescent="0.25">
      <c r="A8" s="157" t="s">
        <v>39</v>
      </c>
      <c r="B8" s="157"/>
      <c r="C8" s="6" t="s">
        <v>53</v>
      </c>
      <c r="D8" s="224"/>
      <c r="E8" s="224"/>
      <c r="F8" s="224"/>
      <c r="G8" s="224"/>
      <c r="H8" s="3"/>
      <c r="I8" s="3"/>
    </row>
    <row r="9" spans="1:9" s="1" customFormat="1" ht="16.5" customHeight="1" x14ac:dyDescent="0.25">
      <c r="A9" s="157" t="s">
        <v>19</v>
      </c>
      <c r="B9" s="157"/>
      <c r="C9" s="6" t="s">
        <v>53</v>
      </c>
      <c r="D9" s="224"/>
      <c r="E9" s="224"/>
      <c r="F9" s="224"/>
      <c r="G9" s="224"/>
      <c r="H9" s="3"/>
      <c r="I9" s="3"/>
    </row>
    <row r="10" spans="1:9" s="1" customFormat="1" ht="18" customHeight="1" x14ac:dyDescent="0.25">
      <c r="A10" s="157" t="s">
        <v>21</v>
      </c>
      <c r="B10" s="157"/>
      <c r="C10" s="6" t="s">
        <v>53</v>
      </c>
      <c r="D10" s="224"/>
      <c r="E10" s="224"/>
      <c r="F10" s="224"/>
      <c r="G10" s="224"/>
      <c r="H10" s="3"/>
      <c r="I10" s="3"/>
    </row>
    <row r="11" spans="1:9" s="1" customFormat="1" ht="15.75" customHeight="1" x14ac:dyDescent="0.25">
      <c r="A11" s="157" t="s">
        <v>20</v>
      </c>
      <c r="B11" s="157"/>
      <c r="C11" s="6" t="s">
        <v>53</v>
      </c>
      <c r="D11" s="224"/>
      <c r="E11" s="224"/>
      <c r="F11" s="224"/>
      <c r="G11" s="224"/>
      <c r="H11" s="3"/>
      <c r="I11" s="3"/>
    </row>
    <row r="12" spans="1:9" s="1" customFormat="1" ht="27" customHeight="1" x14ac:dyDescent="0.25">
      <c r="A12" s="231" t="s">
        <v>62</v>
      </c>
      <c r="B12" s="232"/>
      <c r="C12" s="232"/>
      <c r="D12" s="232"/>
      <c r="E12" s="232"/>
      <c r="F12" s="232"/>
      <c r="G12" s="233"/>
      <c r="H12" s="3"/>
      <c r="I12" s="3"/>
    </row>
    <row r="13" spans="1:9" s="1" customFormat="1" ht="17.25" customHeight="1" x14ac:dyDescent="0.25">
      <c r="A13" s="36" t="s">
        <v>27</v>
      </c>
      <c r="B13" s="5" t="s">
        <v>184</v>
      </c>
      <c r="C13" s="6" t="s">
        <v>53</v>
      </c>
      <c r="D13" s="117">
        <f>D19+D21+D15+D17+D23+D25+D27+D29</f>
        <v>247141901.84999999</v>
      </c>
      <c r="E13" s="117">
        <f>E19+E21+E15+E17+E23+E25+E27+E29</f>
        <v>292017355.76999998</v>
      </c>
      <c r="F13" s="223">
        <f>E13/D13*100-100</f>
        <v>18.157768303991048</v>
      </c>
      <c r="G13" s="223"/>
    </row>
    <row r="14" spans="1:9" s="1" customFormat="1" ht="15.75" x14ac:dyDescent="0.25">
      <c r="A14" s="36"/>
      <c r="B14" s="5" t="s">
        <v>40</v>
      </c>
      <c r="C14" s="6"/>
      <c r="D14" s="71"/>
      <c r="E14" s="6" t="s">
        <v>112</v>
      </c>
      <c r="F14" s="206" t="s">
        <v>112</v>
      </c>
      <c r="G14" s="207"/>
    </row>
    <row r="15" spans="1:9" s="8" customFormat="1" ht="27" customHeight="1" x14ac:dyDescent="0.2">
      <c r="A15" s="36" t="s">
        <v>309</v>
      </c>
      <c r="B15" s="5" t="s">
        <v>185</v>
      </c>
      <c r="C15" s="6" t="s">
        <v>53</v>
      </c>
      <c r="D15" s="118"/>
      <c r="E15" s="110"/>
      <c r="F15" s="234"/>
      <c r="G15" s="234"/>
    </row>
    <row r="16" spans="1:9" s="8" customFormat="1" ht="18.75" x14ac:dyDescent="0.2">
      <c r="A16" s="36"/>
      <c r="B16" s="5" t="s">
        <v>186</v>
      </c>
      <c r="C16" s="6" t="s">
        <v>53</v>
      </c>
      <c r="D16" s="111"/>
      <c r="E16" s="109"/>
      <c r="F16" s="223"/>
      <c r="G16" s="223"/>
    </row>
    <row r="17" spans="1:7" s="8" customFormat="1" ht="31.5" x14ac:dyDescent="0.2">
      <c r="A17" s="36" t="s">
        <v>308</v>
      </c>
      <c r="B17" s="5" t="s">
        <v>187</v>
      </c>
      <c r="C17" s="6" t="s">
        <v>53</v>
      </c>
      <c r="D17" s="112">
        <v>700</v>
      </c>
      <c r="E17" s="126">
        <v>178755.77</v>
      </c>
      <c r="F17" s="223">
        <f>E17/D17/100</f>
        <v>2.5536538571428569</v>
      </c>
      <c r="G17" s="223"/>
    </row>
    <row r="18" spans="1:7" s="8" customFormat="1" ht="18.75" x14ac:dyDescent="0.2">
      <c r="A18" s="36"/>
      <c r="B18" s="5" t="s">
        <v>186</v>
      </c>
      <c r="C18" s="6" t="s">
        <v>53</v>
      </c>
      <c r="D18" s="112"/>
      <c r="E18" s="128"/>
      <c r="F18" s="223"/>
      <c r="G18" s="223"/>
    </row>
    <row r="19" spans="1:7" s="8" customFormat="1" ht="47.25" x14ac:dyDescent="0.2">
      <c r="A19" s="36" t="s">
        <v>307</v>
      </c>
      <c r="B19" s="5" t="s">
        <v>188</v>
      </c>
      <c r="C19" s="6" t="s">
        <v>53</v>
      </c>
      <c r="D19" s="127">
        <v>246838100</v>
      </c>
      <c r="E19" s="129">
        <f>291838600</f>
        <v>291838600</v>
      </c>
      <c r="F19" s="223">
        <f>E19/D19*100-100</f>
        <v>18.230775556933892</v>
      </c>
      <c r="G19" s="223"/>
    </row>
    <row r="20" spans="1:7" s="8" customFormat="1" ht="18.75" x14ac:dyDescent="0.2">
      <c r="A20" s="36"/>
      <c r="B20" s="5" t="s">
        <v>186</v>
      </c>
      <c r="C20" s="6" t="s">
        <v>53</v>
      </c>
      <c r="D20" s="112"/>
      <c r="E20" s="109"/>
      <c r="F20" s="223"/>
      <c r="G20" s="223"/>
    </row>
    <row r="21" spans="1:7" s="8" customFormat="1" ht="47.25" x14ac:dyDescent="0.2">
      <c r="A21" s="36" t="s">
        <v>306</v>
      </c>
      <c r="B21" s="5" t="s">
        <v>189</v>
      </c>
      <c r="C21" s="6" t="s">
        <v>53</v>
      </c>
      <c r="D21" s="112">
        <v>303101.84999999998</v>
      </c>
      <c r="E21" s="109">
        <v>0</v>
      </c>
      <c r="F21" s="223">
        <f>E21/D21*100-100</f>
        <v>-100</v>
      </c>
      <c r="G21" s="223"/>
    </row>
    <row r="22" spans="1:7" s="8" customFormat="1" ht="18.75" x14ac:dyDescent="0.2">
      <c r="A22" s="36"/>
      <c r="B22" s="5" t="s">
        <v>186</v>
      </c>
      <c r="C22" s="6" t="s">
        <v>53</v>
      </c>
      <c r="D22" s="112"/>
      <c r="E22" s="109"/>
      <c r="F22" s="223"/>
      <c r="G22" s="223"/>
    </row>
    <row r="23" spans="1:7" s="8" customFormat="1" ht="31.5" x14ac:dyDescent="0.2">
      <c r="A23" s="36" t="s">
        <v>305</v>
      </c>
      <c r="B23" s="5" t="s">
        <v>190</v>
      </c>
      <c r="C23" s="6" t="s">
        <v>53</v>
      </c>
      <c r="D23" s="113"/>
      <c r="E23" s="114"/>
      <c r="F23" s="229"/>
      <c r="G23" s="229"/>
    </row>
    <row r="24" spans="1:7" s="8" customFormat="1" ht="18.75" x14ac:dyDescent="0.2">
      <c r="A24" s="36"/>
      <c r="B24" s="5" t="s">
        <v>186</v>
      </c>
      <c r="C24" s="6" t="s">
        <v>53</v>
      </c>
      <c r="D24" s="115"/>
      <c r="E24" s="115"/>
      <c r="F24" s="223"/>
      <c r="G24" s="223"/>
    </row>
    <row r="25" spans="1:7" s="8" customFormat="1" ht="31.5" x14ac:dyDescent="0.2">
      <c r="A25" s="36" t="s">
        <v>304</v>
      </c>
      <c r="B25" s="5" t="s">
        <v>202</v>
      </c>
      <c r="C25" s="6" t="s">
        <v>53</v>
      </c>
      <c r="D25" s="116"/>
      <c r="E25" s="109"/>
      <c r="F25" s="223"/>
      <c r="G25" s="223"/>
    </row>
    <row r="26" spans="1:7" s="8" customFormat="1" ht="18.75" x14ac:dyDescent="0.2">
      <c r="A26" s="36"/>
      <c r="B26" s="5" t="s">
        <v>186</v>
      </c>
      <c r="C26" s="6" t="s">
        <v>53</v>
      </c>
      <c r="D26" s="112"/>
      <c r="E26" s="109"/>
      <c r="F26" s="223"/>
      <c r="G26" s="223"/>
    </row>
    <row r="27" spans="1:7" s="10" customFormat="1" ht="31.5" x14ac:dyDescent="0.2">
      <c r="A27" s="36" t="s">
        <v>303</v>
      </c>
      <c r="B27" s="5" t="s">
        <v>191</v>
      </c>
      <c r="C27" s="6" t="s">
        <v>53</v>
      </c>
      <c r="D27" s="72"/>
      <c r="E27" s="38"/>
      <c r="F27" s="225"/>
      <c r="G27" s="225"/>
    </row>
    <row r="28" spans="1:7" s="8" customFormat="1" ht="18.75" x14ac:dyDescent="0.2">
      <c r="A28" s="36"/>
      <c r="B28" s="5" t="s">
        <v>186</v>
      </c>
      <c r="C28" s="6" t="s">
        <v>53</v>
      </c>
      <c r="D28" s="72"/>
      <c r="E28" s="38"/>
      <c r="F28" s="225"/>
      <c r="G28" s="225"/>
    </row>
    <row r="29" spans="1:7" s="8" customFormat="1" ht="31.5" x14ac:dyDescent="0.2">
      <c r="A29" s="36" t="s">
        <v>302</v>
      </c>
      <c r="B29" s="5" t="s">
        <v>192</v>
      </c>
      <c r="C29" s="6" t="s">
        <v>53</v>
      </c>
      <c r="D29" s="72"/>
      <c r="E29" s="38"/>
      <c r="F29" s="225"/>
      <c r="G29" s="225"/>
    </row>
    <row r="30" spans="1:7" s="8" customFormat="1" ht="18.75" x14ac:dyDescent="0.2">
      <c r="A30" s="39"/>
      <c r="B30" s="5" t="s">
        <v>186</v>
      </c>
      <c r="C30" s="6" t="s">
        <v>53</v>
      </c>
      <c r="D30" s="72" t="s">
        <v>219</v>
      </c>
      <c r="E30" s="38" t="s">
        <v>219</v>
      </c>
      <c r="F30" s="225" t="s">
        <v>293</v>
      </c>
      <c r="G30" s="225"/>
    </row>
    <row r="31" spans="1:7" s="8" customFormat="1" ht="18.75" x14ac:dyDescent="0.2">
      <c r="A31" s="36" t="s">
        <v>30</v>
      </c>
      <c r="B31" s="73" t="s">
        <v>193</v>
      </c>
      <c r="C31" s="6" t="s">
        <v>53</v>
      </c>
      <c r="D31" s="104" t="s">
        <v>219</v>
      </c>
      <c r="E31" s="104" t="s">
        <v>219</v>
      </c>
      <c r="F31" s="155">
        <v>0</v>
      </c>
      <c r="G31" s="155"/>
    </row>
    <row r="32" spans="1:7" s="8" customFormat="1" ht="18.75" x14ac:dyDescent="0.2">
      <c r="A32" s="36"/>
      <c r="B32" s="5" t="s">
        <v>40</v>
      </c>
      <c r="C32" s="6"/>
      <c r="D32" s="37" t="s">
        <v>112</v>
      </c>
      <c r="E32" s="37" t="s">
        <v>112</v>
      </c>
      <c r="F32" s="206" t="s">
        <v>112</v>
      </c>
      <c r="G32" s="207"/>
    </row>
    <row r="33" spans="1:7" s="8" customFormat="1" ht="31.5" x14ac:dyDescent="0.2">
      <c r="A33" s="36" t="s">
        <v>41</v>
      </c>
      <c r="B33" s="5" t="s">
        <v>194</v>
      </c>
      <c r="C33" s="6" t="s">
        <v>53</v>
      </c>
      <c r="D33" s="7"/>
      <c r="E33" s="7"/>
      <c r="F33" s="162"/>
      <c r="G33" s="162"/>
    </row>
    <row r="34" spans="1:7" s="8" customFormat="1" ht="18.75" x14ac:dyDescent="0.2">
      <c r="A34" s="36"/>
      <c r="B34" s="5" t="s">
        <v>195</v>
      </c>
      <c r="C34" s="6" t="s">
        <v>53</v>
      </c>
      <c r="D34" s="9"/>
      <c r="E34" s="38"/>
      <c r="F34" s="225"/>
      <c r="G34" s="225"/>
    </row>
    <row r="35" spans="1:7" s="8" customFormat="1" ht="31.5" x14ac:dyDescent="0.2">
      <c r="A35" s="36" t="s">
        <v>75</v>
      </c>
      <c r="B35" s="5" t="s">
        <v>187</v>
      </c>
      <c r="C35" s="6" t="s">
        <v>53</v>
      </c>
      <c r="D35" s="7">
        <v>0</v>
      </c>
      <c r="E35" s="7">
        <v>0</v>
      </c>
      <c r="F35" s="155">
        <v>0</v>
      </c>
      <c r="G35" s="155"/>
    </row>
    <row r="36" spans="1:7" s="8" customFormat="1" ht="18.75" x14ac:dyDescent="0.2">
      <c r="A36" s="36"/>
      <c r="B36" s="5" t="s">
        <v>195</v>
      </c>
      <c r="C36" s="6" t="s">
        <v>53</v>
      </c>
      <c r="D36" s="9"/>
      <c r="E36" s="38"/>
      <c r="F36" s="225"/>
      <c r="G36" s="225"/>
    </row>
    <row r="37" spans="1:7" s="8" customFormat="1" ht="47.25" x14ac:dyDescent="0.2">
      <c r="A37" s="36" t="s">
        <v>155</v>
      </c>
      <c r="B37" s="5" t="s">
        <v>196</v>
      </c>
      <c r="C37" s="6" t="s">
        <v>53</v>
      </c>
      <c r="D37" s="148" t="s">
        <v>219</v>
      </c>
      <c r="E37" s="104" t="s">
        <v>219</v>
      </c>
      <c r="F37" s="155">
        <v>0</v>
      </c>
      <c r="G37" s="155"/>
    </row>
    <row r="38" spans="1:7" s="8" customFormat="1" ht="18.75" x14ac:dyDescent="0.2">
      <c r="A38" s="36"/>
      <c r="B38" s="5" t="s">
        <v>195</v>
      </c>
      <c r="C38" s="6" t="s">
        <v>53</v>
      </c>
      <c r="D38" s="9"/>
      <c r="E38" s="38"/>
      <c r="F38" s="225"/>
      <c r="G38" s="225"/>
    </row>
    <row r="39" spans="1:7" s="10" customFormat="1" ht="47.25" x14ac:dyDescent="0.2">
      <c r="A39" s="36" t="s">
        <v>310</v>
      </c>
      <c r="B39" s="5" t="s">
        <v>197</v>
      </c>
      <c r="C39" s="6" t="s">
        <v>53</v>
      </c>
      <c r="D39" s="9"/>
      <c r="E39" s="38"/>
      <c r="F39" s="225"/>
      <c r="G39" s="225"/>
    </row>
    <row r="40" spans="1:7" s="10" customFormat="1" ht="18.75" x14ac:dyDescent="0.2">
      <c r="A40" s="36"/>
      <c r="B40" s="5" t="s">
        <v>195</v>
      </c>
      <c r="C40" s="6" t="s">
        <v>53</v>
      </c>
      <c r="D40" s="9"/>
      <c r="E40" s="38"/>
      <c r="F40" s="225"/>
      <c r="G40" s="225"/>
    </row>
    <row r="41" spans="1:7" s="8" customFormat="1" ht="31.5" x14ac:dyDescent="0.2">
      <c r="A41" s="36" t="s">
        <v>312</v>
      </c>
      <c r="B41" s="5" t="s">
        <v>198</v>
      </c>
      <c r="C41" s="6" t="s">
        <v>53</v>
      </c>
      <c r="D41" s="9"/>
      <c r="E41" s="38"/>
      <c r="F41" s="225"/>
      <c r="G41" s="225"/>
    </row>
    <row r="42" spans="1:7" s="8" customFormat="1" ht="18.75" x14ac:dyDescent="0.2">
      <c r="A42" s="36"/>
      <c r="B42" s="5" t="s">
        <v>195</v>
      </c>
      <c r="C42" s="6" t="s">
        <v>53</v>
      </c>
      <c r="D42" s="9"/>
      <c r="E42" s="38"/>
      <c r="F42" s="225"/>
      <c r="G42" s="225"/>
    </row>
    <row r="43" spans="1:7" s="8" customFormat="1" ht="31.5" x14ac:dyDescent="0.2">
      <c r="A43" s="36" t="s">
        <v>311</v>
      </c>
      <c r="B43" s="5" t="s">
        <v>199</v>
      </c>
      <c r="C43" s="6" t="s">
        <v>53</v>
      </c>
      <c r="D43" s="9"/>
      <c r="E43" s="38"/>
      <c r="F43" s="225"/>
      <c r="G43" s="225"/>
    </row>
    <row r="44" spans="1:7" s="8" customFormat="1" ht="18.75" x14ac:dyDescent="0.2">
      <c r="A44" s="36"/>
      <c r="B44" s="5" t="s">
        <v>195</v>
      </c>
      <c r="C44" s="6" t="s">
        <v>53</v>
      </c>
      <c r="D44" s="9"/>
      <c r="E44" s="38"/>
      <c r="F44" s="225"/>
      <c r="G44" s="225"/>
    </row>
    <row r="45" spans="1:7" s="8" customFormat="1" ht="31.5" x14ac:dyDescent="0.2">
      <c r="A45" s="36" t="s">
        <v>313</v>
      </c>
      <c r="B45" s="5" t="s">
        <v>200</v>
      </c>
      <c r="C45" s="6" t="s">
        <v>53</v>
      </c>
      <c r="D45" s="9"/>
      <c r="E45" s="38"/>
      <c r="F45" s="225"/>
      <c r="G45" s="225"/>
    </row>
    <row r="46" spans="1:7" s="8" customFormat="1" ht="18.75" x14ac:dyDescent="0.2">
      <c r="A46" s="36"/>
      <c r="B46" s="5" t="s">
        <v>195</v>
      </c>
      <c r="C46" s="6" t="s">
        <v>53</v>
      </c>
      <c r="D46" s="9"/>
      <c r="E46" s="38"/>
      <c r="F46" s="225"/>
      <c r="G46" s="225"/>
    </row>
    <row r="47" spans="1:7" s="8" customFormat="1" ht="31.5" x14ac:dyDescent="0.2">
      <c r="A47" s="36" t="s">
        <v>314</v>
      </c>
      <c r="B47" s="5" t="s">
        <v>201</v>
      </c>
      <c r="C47" s="6" t="s">
        <v>53</v>
      </c>
      <c r="D47" s="9"/>
      <c r="E47" s="38"/>
      <c r="F47" s="225"/>
      <c r="G47" s="225"/>
    </row>
    <row r="48" spans="1:7" s="8" customFormat="1" ht="18.75" x14ac:dyDescent="0.2">
      <c r="A48" s="39"/>
      <c r="B48" s="5" t="s">
        <v>195</v>
      </c>
      <c r="C48" s="6" t="s">
        <v>53</v>
      </c>
      <c r="D48" s="9"/>
      <c r="E48" s="38"/>
      <c r="F48" s="225"/>
      <c r="G48" s="225"/>
    </row>
    <row r="49" spans="1:9" s="1" customFormat="1" ht="22.5" customHeight="1" x14ac:dyDescent="0.25">
      <c r="A49" s="157" t="s">
        <v>159</v>
      </c>
      <c r="B49" s="157"/>
      <c r="C49" s="157"/>
      <c r="D49" s="157"/>
      <c r="E49" s="157"/>
      <c r="F49" s="157"/>
      <c r="G49" s="157"/>
      <c r="H49" s="3"/>
      <c r="I49" s="3"/>
    </row>
    <row r="50" spans="1:9" s="1" customFormat="1" ht="31.5" x14ac:dyDescent="0.25">
      <c r="A50" s="36">
        <v>1</v>
      </c>
      <c r="B50" s="30" t="s">
        <v>157</v>
      </c>
      <c r="C50" s="6" t="s">
        <v>53</v>
      </c>
      <c r="D50" s="206">
        <v>50774377.090000004</v>
      </c>
      <c r="E50" s="210"/>
      <c r="F50" s="210"/>
      <c r="G50" s="207"/>
      <c r="H50" s="3"/>
      <c r="I50" s="3"/>
    </row>
    <row r="51" spans="1:9" s="1" customFormat="1" ht="29.25" customHeight="1" x14ac:dyDescent="0.25">
      <c r="A51" s="36">
        <v>2</v>
      </c>
      <c r="B51" s="30" t="s">
        <v>158</v>
      </c>
      <c r="C51" s="6" t="s">
        <v>53</v>
      </c>
      <c r="D51" s="226"/>
      <c r="E51" s="227"/>
      <c r="F51" s="227"/>
      <c r="G51" s="228"/>
      <c r="H51" s="3"/>
      <c r="I51" s="3"/>
    </row>
    <row r="52" spans="1:9" s="1" customFormat="1" ht="29.25" customHeight="1" x14ac:dyDescent="0.25">
      <c r="A52" s="197" t="s">
        <v>160</v>
      </c>
      <c r="B52" s="232"/>
      <c r="C52" s="232"/>
      <c r="D52" s="232"/>
      <c r="E52" s="232"/>
      <c r="F52" s="232"/>
      <c r="G52" s="233"/>
      <c r="H52" s="3"/>
      <c r="I52" s="3"/>
    </row>
    <row r="53" spans="1:9" s="1" customFormat="1" ht="33" customHeight="1" x14ac:dyDescent="0.25">
      <c r="A53" s="197" t="s">
        <v>161</v>
      </c>
      <c r="B53" s="232"/>
      <c r="C53" s="232"/>
      <c r="D53" s="232"/>
      <c r="E53" s="232"/>
      <c r="F53" s="232"/>
      <c r="G53" s="233"/>
      <c r="H53" s="3"/>
      <c r="I53" s="3"/>
    </row>
    <row r="54" spans="1:9" s="1" customFormat="1" ht="29.25" customHeight="1" x14ac:dyDescent="0.25">
      <c r="A54" s="7" t="s">
        <v>16</v>
      </c>
      <c r="B54" s="7" t="s">
        <v>59</v>
      </c>
      <c r="C54" s="208" t="s">
        <v>162</v>
      </c>
      <c r="D54" s="209"/>
      <c r="E54" s="206" t="s">
        <v>163</v>
      </c>
      <c r="F54" s="210"/>
      <c r="G54" s="207"/>
      <c r="H54" s="3"/>
      <c r="I54" s="3"/>
    </row>
    <row r="55" spans="1:9" s="1" customFormat="1" ht="15.75" x14ac:dyDescent="0.25">
      <c r="A55" s="36" t="s">
        <v>27</v>
      </c>
      <c r="B55" s="30"/>
      <c r="C55" s="208"/>
      <c r="D55" s="209"/>
      <c r="E55" s="206"/>
      <c r="F55" s="210"/>
      <c r="G55" s="207"/>
      <c r="H55" s="3"/>
      <c r="I55" s="3"/>
    </row>
    <row r="56" spans="1:9" s="1" customFormat="1" ht="15.75" x14ac:dyDescent="0.25">
      <c r="A56" s="36" t="s">
        <v>30</v>
      </c>
      <c r="B56" s="30"/>
      <c r="C56" s="208"/>
      <c r="D56" s="209"/>
      <c r="E56" s="206"/>
      <c r="F56" s="210"/>
      <c r="G56" s="207"/>
      <c r="H56" s="3"/>
      <c r="I56" s="3"/>
    </row>
    <row r="57" spans="1:9" s="1" customFormat="1" ht="15.75" x14ac:dyDescent="0.25">
      <c r="A57" s="36" t="s">
        <v>18</v>
      </c>
      <c r="B57" s="30"/>
      <c r="C57" s="208"/>
      <c r="D57" s="209"/>
      <c r="E57" s="206"/>
      <c r="F57" s="210"/>
      <c r="G57" s="207"/>
      <c r="H57" s="3"/>
      <c r="I57" s="3"/>
    </row>
    <row r="58" spans="1:9" ht="27.75" customHeight="1" x14ac:dyDescent="0.2">
      <c r="A58" s="157" t="s">
        <v>164</v>
      </c>
      <c r="B58" s="157"/>
      <c r="C58" s="157"/>
      <c r="D58" s="157"/>
      <c r="E58" s="157"/>
      <c r="F58" s="157"/>
      <c r="G58" s="157"/>
      <c r="H58" s="42"/>
      <c r="I58" s="42"/>
    </row>
    <row r="59" spans="1:9" s="35" customFormat="1" ht="19.5" customHeight="1" x14ac:dyDescent="0.25">
      <c r="A59" s="185" t="s">
        <v>16</v>
      </c>
      <c r="B59" s="162" t="s">
        <v>59</v>
      </c>
      <c r="C59" s="185" t="s">
        <v>17</v>
      </c>
      <c r="D59" s="224" t="s">
        <v>54</v>
      </c>
      <c r="E59" s="224"/>
      <c r="F59" s="224"/>
      <c r="G59" s="224"/>
      <c r="H59" s="45"/>
      <c r="I59" s="45"/>
    </row>
    <row r="60" spans="1:9" s="35" customFormat="1" ht="31.5" customHeight="1" x14ac:dyDescent="0.25">
      <c r="A60" s="185"/>
      <c r="B60" s="162"/>
      <c r="C60" s="185"/>
      <c r="D60" s="7" t="s">
        <v>55</v>
      </c>
      <c r="E60" s="7" t="s">
        <v>56</v>
      </c>
      <c r="F60" s="7" t="s">
        <v>57</v>
      </c>
      <c r="G60" s="7" t="s">
        <v>58</v>
      </c>
      <c r="H60" s="45"/>
      <c r="I60" s="45"/>
    </row>
    <row r="61" spans="1:9" ht="19.5" customHeight="1" x14ac:dyDescent="0.25">
      <c r="A61" s="36" t="s">
        <v>27</v>
      </c>
      <c r="B61" s="5"/>
      <c r="C61" s="6" t="s">
        <v>53</v>
      </c>
      <c r="D61" s="34"/>
      <c r="E61" s="34"/>
      <c r="F61" s="34"/>
      <c r="G61" s="34"/>
      <c r="H61" s="45"/>
      <c r="I61" s="46"/>
    </row>
    <row r="62" spans="1:9" ht="17.25" customHeight="1" x14ac:dyDescent="0.25">
      <c r="A62" s="36" t="s">
        <v>30</v>
      </c>
      <c r="B62" s="5"/>
      <c r="C62" s="6" t="s">
        <v>53</v>
      </c>
      <c r="D62" s="34"/>
      <c r="E62" s="34"/>
      <c r="F62" s="34"/>
      <c r="G62" s="34"/>
      <c r="H62" s="45"/>
      <c r="I62" s="46"/>
    </row>
    <row r="63" spans="1:9" ht="17.25" customHeight="1" x14ac:dyDescent="0.25">
      <c r="A63" s="36" t="s">
        <v>18</v>
      </c>
      <c r="B63" s="5"/>
      <c r="C63" s="6" t="s">
        <v>53</v>
      </c>
      <c r="D63" s="34"/>
      <c r="E63" s="34"/>
      <c r="F63" s="34"/>
      <c r="G63" s="34"/>
      <c r="H63" s="45"/>
      <c r="I63" s="46"/>
    </row>
    <row r="64" spans="1:9" s="1" customFormat="1" ht="29.25" customHeight="1" x14ac:dyDescent="0.25">
      <c r="A64" s="157" t="s">
        <v>165</v>
      </c>
      <c r="B64" s="157"/>
      <c r="C64" s="157"/>
      <c r="D64" s="157"/>
      <c r="E64" s="157"/>
      <c r="F64" s="157"/>
      <c r="G64" s="157"/>
      <c r="H64" s="3"/>
      <c r="I64" s="3"/>
    </row>
    <row r="65" spans="1:10" s="1" customFormat="1" ht="46.5" customHeight="1" x14ac:dyDescent="0.25">
      <c r="A65" s="7" t="s">
        <v>16</v>
      </c>
      <c r="B65" s="7" t="s">
        <v>173</v>
      </c>
      <c r="C65" s="6" t="s">
        <v>17</v>
      </c>
      <c r="D65" s="7" t="s">
        <v>172</v>
      </c>
      <c r="E65" s="7" t="s">
        <v>166</v>
      </c>
      <c r="F65" s="7" t="s">
        <v>167</v>
      </c>
      <c r="G65" s="7" t="s">
        <v>168</v>
      </c>
      <c r="H65" s="3"/>
      <c r="I65" s="3"/>
    </row>
    <row r="66" spans="1:10" s="1" customFormat="1" ht="47.25" x14ac:dyDescent="0.25">
      <c r="A66" s="36" t="s">
        <v>27</v>
      </c>
      <c r="B66" s="5" t="s">
        <v>220</v>
      </c>
      <c r="C66" s="6" t="s">
        <v>23</v>
      </c>
      <c r="D66" s="34">
        <v>431</v>
      </c>
      <c r="E66" s="34"/>
      <c r="F66" s="34">
        <v>431</v>
      </c>
      <c r="G66" s="34"/>
      <c r="H66" s="3"/>
    </row>
    <row r="67" spans="1:10" s="1" customFormat="1" ht="15.75" x14ac:dyDescent="0.25">
      <c r="A67" s="36" t="s">
        <v>30</v>
      </c>
      <c r="B67" s="5"/>
      <c r="C67" s="6" t="s">
        <v>23</v>
      </c>
      <c r="D67" s="34"/>
      <c r="E67" s="34"/>
      <c r="F67" s="34"/>
      <c r="G67" s="34"/>
      <c r="H67" s="3"/>
    </row>
    <row r="68" spans="1:10" s="1" customFormat="1" ht="15.75" x14ac:dyDescent="0.25">
      <c r="A68" s="36" t="s">
        <v>18</v>
      </c>
      <c r="B68" s="5"/>
      <c r="C68" s="6" t="s">
        <v>23</v>
      </c>
      <c r="D68" s="34"/>
      <c r="E68" s="34"/>
      <c r="F68" s="34"/>
      <c r="G68" s="34"/>
      <c r="H68" s="3"/>
    </row>
    <row r="69" spans="1:10" s="1" customFormat="1" ht="30.75" customHeight="1" x14ac:dyDescent="0.25">
      <c r="A69" s="157" t="s">
        <v>174</v>
      </c>
      <c r="B69" s="157"/>
      <c r="C69" s="157"/>
      <c r="D69" s="157"/>
      <c r="E69" s="157"/>
      <c r="F69" s="157"/>
      <c r="G69" s="157"/>
      <c r="H69" s="3"/>
    </row>
    <row r="70" spans="1:10" s="1" customFormat="1" ht="31.5" customHeight="1" x14ac:dyDescent="0.25">
      <c r="A70" s="7" t="s">
        <v>16</v>
      </c>
      <c r="B70" s="7" t="s">
        <v>6</v>
      </c>
      <c r="C70" s="6" t="s">
        <v>17</v>
      </c>
      <c r="D70" s="162" t="s">
        <v>315</v>
      </c>
      <c r="E70" s="162"/>
      <c r="F70" s="162" t="s">
        <v>316</v>
      </c>
      <c r="G70" s="162"/>
      <c r="H70" s="3"/>
    </row>
    <row r="71" spans="1:10" s="1" customFormat="1" ht="15.75" x14ac:dyDescent="0.25">
      <c r="A71" s="36" t="s">
        <v>27</v>
      </c>
      <c r="B71" s="5" t="s">
        <v>24</v>
      </c>
      <c r="C71" s="6" t="s">
        <v>25</v>
      </c>
      <c r="D71" s="162"/>
      <c r="E71" s="162"/>
      <c r="F71" s="162"/>
      <c r="G71" s="162"/>
      <c r="H71" s="3"/>
    </row>
    <row r="72" spans="1:10" s="1" customFormat="1" ht="30.75" customHeight="1" x14ac:dyDescent="0.25">
      <c r="A72" s="36" t="s">
        <v>30</v>
      </c>
      <c r="B72" s="211" t="s">
        <v>26</v>
      </c>
      <c r="C72" s="211"/>
      <c r="D72" s="211"/>
      <c r="E72" s="211"/>
      <c r="F72" s="211"/>
      <c r="G72" s="211"/>
      <c r="H72" s="3"/>
    </row>
    <row r="73" spans="1:10" s="1" customFormat="1" ht="29.25" customHeight="1" thickBot="1" x14ac:dyDescent="0.3">
      <c r="A73" s="212" t="s">
        <v>175</v>
      </c>
      <c r="B73" s="213"/>
      <c r="C73" s="213"/>
      <c r="D73" s="213"/>
      <c r="E73" s="213"/>
      <c r="F73" s="213"/>
      <c r="G73" s="214"/>
      <c r="H73" s="3"/>
    </row>
    <row r="74" spans="1:10" ht="15.75" customHeight="1" x14ac:dyDescent="0.2">
      <c r="A74" s="215" t="s">
        <v>16</v>
      </c>
      <c r="B74" s="167" t="s">
        <v>6</v>
      </c>
      <c r="C74" s="167"/>
      <c r="D74" s="218" t="s">
        <v>17</v>
      </c>
      <c r="E74" s="220" t="s">
        <v>317</v>
      </c>
      <c r="F74" s="220"/>
      <c r="G74" s="221" t="s">
        <v>64</v>
      </c>
      <c r="H74" s="44"/>
    </row>
    <row r="75" spans="1:10" ht="30.75" thickBot="1" x14ac:dyDescent="0.25">
      <c r="A75" s="216"/>
      <c r="B75" s="217"/>
      <c r="C75" s="217"/>
      <c r="D75" s="219"/>
      <c r="E75" s="130" t="s">
        <v>65</v>
      </c>
      <c r="F75" s="130" t="s">
        <v>66</v>
      </c>
      <c r="G75" s="222"/>
      <c r="H75" s="44"/>
    </row>
    <row r="76" spans="1:10" ht="15.75" customHeight="1" x14ac:dyDescent="0.2">
      <c r="A76" s="202" t="s">
        <v>27</v>
      </c>
      <c r="B76" s="203" t="s">
        <v>67</v>
      </c>
      <c r="C76" s="204"/>
      <c r="D76" s="205" t="s">
        <v>53</v>
      </c>
      <c r="E76" s="236">
        <f>E78+E79+E81+E89+E90+E91</f>
        <v>231967977.08999997</v>
      </c>
      <c r="F76" s="236">
        <f>F78+F79+F81+F89+F90+F91</f>
        <v>231967977.08999997</v>
      </c>
      <c r="G76" s="237">
        <f>F76/E76*100</f>
        <v>100</v>
      </c>
      <c r="H76" s="235"/>
    </row>
    <row r="77" spans="1:10" ht="15.75" customHeight="1" x14ac:dyDescent="0.2">
      <c r="A77" s="190"/>
      <c r="B77" s="197" t="s">
        <v>40</v>
      </c>
      <c r="C77" s="198"/>
      <c r="D77" s="185"/>
      <c r="E77" s="155"/>
      <c r="F77" s="155"/>
      <c r="G77" s="195"/>
      <c r="H77" s="235"/>
    </row>
    <row r="78" spans="1:10" ht="15.75" customHeight="1" x14ac:dyDescent="0.2">
      <c r="A78" s="47" t="s">
        <v>60</v>
      </c>
      <c r="B78" s="197" t="s">
        <v>68</v>
      </c>
      <c r="C78" s="198"/>
      <c r="D78" s="6" t="s">
        <v>53</v>
      </c>
      <c r="E78" s="81">
        <v>181168600</v>
      </c>
      <c r="F78" s="81">
        <v>181168600</v>
      </c>
      <c r="G78" s="86">
        <f>F78/E78*100</f>
        <v>100</v>
      </c>
      <c r="I78" s="182"/>
      <c r="J78" s="182"/>
    </row>
    <row r="79" spans="1:10" ht="15.75" customHeight="1" x14ac:dyDescent="0.2">
      <c r="A79" s="47" t="s">
        <v>61</v>
      </c>
      <c r="B79" s="197" t="s">
        <v>69</v>
      </c>
      <c r="C79" s="198"/>
      <c r="D79" s="6" t="s">
        <v>53</v>
      </c>
      <c r="E79" s="81">
        <v>25000</v>
      </c>
      <c r="F79" s="81">
        <v>25000</v>
      </c>
      <c r="G79" s="86">
        <f>F79/E79*100</f>
        <v>100</v>
      </c>
      <c r="I79" s="182"/>
      <c r="J79" s="182"/>
    </row>
    <row r="80" spans="1:10" ht="18.75" x14ac:dyDescent="0.2">
      <c r="A80" s="47" t="s">
        <v>76</v>
      </c>
      <c r="B80" s="197" t="s">
        <v>70</v>
      </c>
      <c r="C80" s="198"/>
      <c r="D80" s="6" t="s">
        <v>53</v>
      </c>
      <c r="E80" s="81"/>
      <c r="F80" s="81"/>
      <c r="G80" s="86"/>
    </row>
    <row r="81" spans="1:8" ht="42.75" customHeight="1" x14ac:dyDescent="0.2">
      <c r="A81" s="201" t="s">
        <v>77</v>
      </c>
      <c r="B81" s="197" t="s">
        <v>71</v>
      </c>
      <c r="C81" s="198"/>
      <c r="D81" s="185" t="s">
        <v>53</v>
      </c>
      <c r="E81" s="155">
        <f>E83+E85</f>
        <v>50690222.909999996</v>
      </c>
      <c r="F81" s="155">
        <f>F83+F85</f>
        <v>50690222.909999996</v>
      </c>
      <c r="G81" s="195">
        <f>F81/E81*100</f>
        <v>100</v>
      </c>
    </row>
    <row r="82" spans="1:8" ht="15.75" x14ac:dyDescent="0.2">
      <c r="A82" s="201"/>
      <c r="B82" s="197" t="s">
        <v>40</v>
      </c>
      <c r="C82" s="198"/>
      <c r="D82" s="185"/>
      <c r="E82" s="155"/>
      <c r="F82" s="155"/>
      <c r="G82" s="195"/>
      <c r="H82" s="92"/>
    </row>
    <row r="83" spans="1:8" ht="27" customHeight="1" x14ac:dyDescent="0.2">
      <c r="A83" s="47"/>
      <c r="B83" s="197" t="s">
        <v>220</v>
      </c>
      <c r="C83" s="198"/>
      <c r="D83" s="6" t="s">
        <v>53</v>
      </c>
      <c r="E83" s="81">
        <v>50263321.109999999</v>
      </c>
      <c r="F83" s="81">
        <f>E83</f>
        <v>50263321.109999999</v>
      </c>
      <c r="G83" s="86">
        <f>F83/E83*100</f>
        <v>100</v>
      </c>
    </row>
    <row r="84" spans="1:8" ht="18.75" x14ac:dyDescent="0.2">
      <c r="A84" s="47"/>
      <c r="B84" s="197" t="s">
        <v>72</v>
      </c>
      <c r="C84" s="198"/>
      <c r="D84" s="6" t="s">
        <v>53</v>
      </c>
      <c r="E84" s="81"/>
      <c r="F84" s="81"/>
      <c r="G84" s="86"/>
      <c r="H84" s="92"/>
    </row>
    <row r="85" spans="1:8" ht="15.75" x14ac:dyDescent="0.2">
      <c r="A85" s="201" t="s">
        <v>78</v>
      </c>
      <c r="B85" s="197" t="s">
        <v>73</v>
      </c>
      <c r="C85" s="198"/>
      <c r="D85" s="185" t="s">
        <v>53</v>
      </c>
      <c r="E85" s="155">
        <f>E87+E88</f>
        <v>426901.80000000005</v>
      </c>
      <c r="F85" s="155">
        <f>F87+F88</f>
        <v>426901.80000000005</v>
      </c>
      <c r="G85" s="195">
        <f>F85/E85*100</f>
        <v>100</v>
      </c>
      <c r="H85" s="92"/>
    </row>
    <row r="86" spans="1:8" ht="15.75" x14ac:dyDescent="0.2">
      <c r="A86" s="201"/>
      <c r="B86" s="197" t="s">
        <v>40</v>
      </c>
      <c r="C86" s="198"/>
      <c r="D86" s="185"/>
      <c r="E86" s="155"/>
      <c r="F86" s="155"/>
      <c r="G86" s="195"/>
    </row>
    <row r="87" spans="1:8" ht="15.75" customHeight="1" x14ac:dyDescent="0.2">
      <c r="A87" s="102"/>
      <c r="B87" s="197" t="s">
        <v>296</v>
      </c>
      <c r="C87" s="198"/>
      <c r="D87" s="101" t="s">
        <v>135</v>
      </c>
      <c r="E87" s="100">
        <v>156802.21</v>
      </c>
      <c r="F87" s="100">
        <v>156802.21</v>
      </c>
      <c r="G87" s="149">
        <f>F87/E87*100</f>
        <v>100</v>
      </c>
    </row>
    <row r="88" spans="1:8" ht="15.75" customHeight="1" x14ac:dyDescent="0.2">
      <c r="A88" s="47"/>
      <c r="B88" s="197" t="s">
        <v>294</v>
      </c>
      <c r="C88" s="198"/>
      <c r="D88" s="6" t="s">
        <v>53</v>
      </c>
      <c r="E88" s="81">
        <v>270099.59000000003</v>
      </c>
      <c r="F88" s="81">
        <v>270099.59000000003</v>
      </c>
      <c r="G88" s="149">
        <f>F88/E88*100</f>
        <v>100</v>
      </c>
      <c r="H88" s="92"/>
    </row>
    <row r="89" spans="1:8" ht="47.25" customHeight="1" x14ac:dyDescent="0.2">
      <c r="A89" s="47"/>
      <c r="B89" s="197" t="s">
        <v>327</v>
      </c>
      <c r="C89" s="198"/>
      <c r="D89" s="6" t="s">
        <v>135</v>
      </c>
      <c r="E89" s="81">
        <v>66825.42</v>
      </c>
      <c r="F89" s="81">
        <v>66825.42</v>
      </c>
      <c r="G89" s="106">
        <v>100</v>
      </c>
      <c r="H89" s="92"/>
    </row>
    <row r="90" spans="1:8" ht="22.5" customHeight="1" x14ac:dyDescent="0.2">
      <c r="A90" s="136"/>
      <c r="B90" s="197" t="s">
        <v>328</v>
      </c>
      <c r="C90" s="198"/>
      <c r="D90" s="135" t="s">
        <v>135</v>
      </c>
      <c r="E90" s="134">
        <v>8830.76</v>
      </c>
      <c r="F90" s="134">
        <v>8830.76</v>
      </c>
      <c r="G90" s="149">
        <v>100</v>
      </c>
      <c r="H90" s="92"/>
    </row>
    <row r="91" spans="1:8" ht="18" customHeight="1" x14ac:dyDescent="0.2">
      <c r="A91" s="108"/>
      <c r="B91" s="197" t="s">
        <v>329</v>
      </c>
      <c r="C91" s="198"/>
      <c r="D91" s="135" t="s">
        <v>135</v>
      </c>
      <c r="E91" s="103">
        <v>8498</v>
      </c>
      <c r="F91" s="103">
        <v>8498</v>
      </c>
      <c r="G91" s="106">
        <f>F91/E91*100</f>
        <v>100</v>
      </c>
    </row>
    <row r="92" spans="1:8" ht="18.75" x14ac:dyDescent="0.2">
      <c r="A92" s="47" t="s">
        <v>79</v>
      </c>
      <c r="B92" s="197" t="s">
        <v>74</v>
      </c>
      <c r="C92" s="198"/>
      <c r="D92" s="6" t="s">
        <v>53</v>
      </c>
      <c r="E92" s="81"/>
      <c r="F92" s="81"/>
      <c r="G92" s="86"/>
    </row>
    <row r="93" spans="1:8" ht="25.5" customHeight="1" x14ac:dyDescent="0.2">
      <c r="A93" s="157" t="s">
        <v>318</v>
      </c>
      <c r="B93" s="157"/>
      <c r="C93" s="157"/>
      <c r="D93" s="157"/>
      <c r="E93" s="157"/>
      <c r="F93" s="157"/>
      <c r="G93" s="157"/>
    </row>
    <row r="94" spans="1:8" ht="18" customHeight="1" x14ac:dyDescent="0.2">
      <c r="A94" s="185" t="s">
        <v>16</v>
      </c>
      <c r="B94" s="162" t="s">
        <v>176</v>
      </c>
      <c r="C94" s="186" t="s">
        <v>177</v>
      </c>
      <c r="D94" s="199" t="s">
        <v>17</v>
      </c>
      <c r="E94" s="188" t="s">
        <v>317</v>
      </c>
      <c r="F94" s="188"/>
      <c r="G94" s="189" t="s">
        <v>64</v>
      </c>
    </row>
    <row r="95" spans="1:8" ht="30" x14ac:dyDescent="0.2">
      <c r="A95" s="185"/>
      <c r="B95" s="162"/>
      <c r="C95" s="187"/>
      <c r="D95" s="200"/>
      <c r="E95" s="50" t="s">
        <v>65</v>
      </c>
      <c r="F95" s="50" t="s">
        <v>66</v>
      </c>
      <c r="G95" s="189"/>
    </row>
    <row r="96" spans="1:8" ht="15.75" x14ac:dyDescent="0.2">
      <c r="A96" s="190" t="s">
        <v>115</v>
      </c>
      <c r="B96" s="98" t="s">
        <v>319</v>
      </c>
      <c r="C96" s="192" t="s">
        <v>112</v>
      </c>
      <c r="D96" s="193" t="s">
        <v>53</v>
      </c>
      <c r="E96" s="194">
        <f>E98+E99+E100+E101+E113+E119+E120+E121+E123+E122</f>
        <v>239151979.67000002</v>
      </c>
      <c r="F96" s="194">
        <f>F98+F99+F100+F101+F113+F119+F120+F121+F123+F122</f>
        <v>226755437.18000004</v>
      </c>
      <c r="G96" s="194">
        <f>F96/E96*100</f>
        <v>94.81645834288905</v>
      </c>
    </row>
    <row r="97" spans="1:9" ht="23.25" customHeight="1" x14ac:dyDescent="0.2">
      <c r="A97" s="190"/>
      <c r="B97" s="98" t="s">
        <v>40</v>
      </c>
      <c r="C97" s="192"/>
      <c r="D97" s="193"/>
      <c r="E97" s="194"/>
      <c r="F97" s="194"/>
      <c r="G97" s="194"/>
      <c r="H97" s="92"/>
      <c r="I97" s="92"/>
    </row>
    <row r="98" spans="1:9" ht="15.75" x14ac:dyDescent="0.2">
      <c r="A98" s="37" t="s">
        <v>60</v>
      </c>
      <c r="B98" s="77" t="s">
        <v>222</v>
      </c>
      <c r="C98" s="75" t="s">
        <v>240</v>
      </c>
      <c r="D98" s="37" t="s">
        <v>53</v>
      </c>
      <c r="E98" s="76">
        <f>E135+E171+E239</f>
        <v>134674918.23000002</v>
      </c>
      <c r="F98" s="121">
        <f>F135+F171+F239</f>
        <v>134674918.23000002</v>
      </c>
      <c r="G98" s="76">
        <f>F98/E98*100</f>
        <v>100</v>
      </c>
    </row>
    <row r="99" spans="1:9" ht="15.75" x14ac:dyDescent="0.2">
      <c r="A99" s="37"/>
      <c r="B99" s="77" t="s">
        <v>223</v>
      </c>
      <c r="C99" s="75" t="s">
        <v>241</v>
      </c>
      <c r="D99" s="37" t="s">
        <v>53</v>
      </c>
      <c r="E99" s="76">
        <f>E136+E240</f>
        <v>9647</v>
      </c>
      <c r="F99" s="121">
        <f>F136+F240</f>
        <v>6000</v>
      </c>
      <c r="G99" s="76">
        <v>100</v>
      </c>
      <c r="H99" s="92"/>
    </row>
    <row r="100" spans="1:9" ht="18.75" customHeight="1" x14ac:dyDescent="0.2">
      <c r="A100" s="37"/>
      <c r="B100" s="77" t="s">
        <v>224</v>
      </c>
      <c r="C100" s="75" t="s">
        <v>242</v>
      </c>
      <c r="D100" s="37" t="s">
        <v>53</v>
      </c>
      <c r="E100" s="76">
        <f>E137+E173+E241</f>
        <v>40705078.300000004</v>
      </c>
      <c r="F100" s="121">
        <f>F137+F173+F241</f>
        <v>40705078.300000004</v>
      </c>
      <c r="G100" s="76">
        <v>100</v>
      </c>
    </row>
    <row r="101" spans="1:9" ht="14.25" customHeight="1" x14ac:dyDescent="0.2">
      <c r="A101" s="84"/>
      <c r="B101" s="80" t="s">
        <v>225</v>
      </c>
      <c r="C101" s="75" t="s">
        <v>281</v>
      </c>
      <c r="D101" s="37" t="s">
        <v>53</v>
      </c>
      <c r="E101" s="76">
        <f>E102+E103+E107+E108+E105+E109</f>
        <v>7060721</v>
      </c>
      <c r="F101" s="121">
        <f>F102+F103+F107+F108+F105+F109</f>
        <v>5963793.5599999996</v>
      </c>
      <c r="G101" s="121">
        <v>100</v>
      </c>
    </row>
    <row r="102" spans="1:9" ht="13.5" customHeight="1" x14ac:dyDescent="0.2">
      <c r="A102" s="37"/>
      <c r="B102" s="79" t="s">
        <v>221</v>
      </c>
      <c r="C102" s="80"/>
      <c r="D102" s="37" t="s">
        <v>53</v>
      </c>
      <c r="E102" s="76"/>
      <c r="F102" s="91"/>
      <c r="G102" s="91"/>
    </row>
    <row r="103" spans="1:9" ht="15.75" customHeight="1" x14ac:dyDescent="0.2">
      <c r="A103" s="37"/>
      <c r="B103" s="77" t="s">
        <v>226</v>
      </c>
      <c r="C103" s="75" t="s">
        <v>244</v>
      </c>
      <c r="D103" s="37" t="s">
        <v>53</v>
      </c>
      <c r="E103" s="76">
        <f>E140+E244</f>
        <v>252600</v>
      </c>
      <c r="F103" s="121">
        <f>F140+F244</f>
        <v>209132.26</v>
      </c>
      <c r="G103" s="76">
        <f>F103/E103*100</f>
        <v>82.791868566904199</v>
      </c>
    </row>
    <row r="104" spans="1:9" ht="15" customHeight="1" x14ac:dyDescent="0.2">
      <c r="A104" s="37"/>
      <c r="B104" s="77" t="s">
        <v>227</v>
      </c>
      <c r="C104" s="75" t="s">
        <v>245</v>
      </c>
      <c r="D104" s="37" t="s">
        <v>53</v>
      </c>
      <c r="E104" s="76"/>
      <c r="F104" s="76"/>
      <c r="G104" s="76"/>
    </row>
    <row r="105" spans="1:9" ht="15.75" customHeight="1" x14ac:dyDescent="0.2">
      <c r="A105" s="37"/>
      <c r="B105" s="77" t="s">
        <v>228</v>
      </c>
      <c r="C105" s="75" t="s">
        <v>246</v>
      </c>
      <c r="D105" s="37" t="s">
        <v>53</v>
      </c>
      <c r="E105" s="76">
        <f>E142+E246</f>
        <v>2500000</v>
      </c>
      <c r="F105" s="121">
        <f>F142+F246</f>
        <v>2134733.2199999997</v>
      </c>
      <c r="G105" s="91">
        <f>F105/E105*100</f>
        <v>85.389328799999987</v>
      </c>
    </row>
    <row r="106" spans="1:9" ht="18" customHeight="1" x14ac:dyDescent="0.2">
      <c r="A106" s="37"/>
      <c r="B106" s="77" t="s">
        <v>229</v>
      </c>
      <c r="C106" s="75" t="s">
        <v>247</v>
      </c>
      <c r="D106" s="37" t="s">
        <v>53</v>
      </c>
      <c r="E106" s="76"/>
      <c r="F106" s="76"/>
      <c r="G106" s="76"/>
    </row>
    <row r="107" spans="1:9" ht="12" customHeight="1" x14ac:dyDescent="0.2">
      <c r="A107" s="37"/>
      <c r="B107" s="77" t="s">
        <v>230</v>
      </c>
      <c r="C107" s="75" t="s">
        <v>248</v>
      </c>
      <c r="D107" s="37" t="s">
        <v>53</v>
      </c>
      <c r="E107" s="76">
        <f>E248+E180</f>
        <v>1300000</v>
      </c>
      <c r="F107" s="121">
        <f>F248+F180</f>
        <v>1123872.06</v>
      </c>
      <c r="G107" s="91">
        <f>F107/E107*100</f>
        <v>86.451696923076923</v>
      </c>
    </row>
    <row r="108" spans="1:9" ht="13.5" customHeight="1" x14ac:dyDescent="0.2">
      <c r="A108" s="37"/>
      <c r="B108" s="77" t="s">
        <v>231</v>
      </c>
      <c r="C108" s="75" t="s">
        <v>249</v>
      </c>
      <c r="D108" s="37" t="s">
        <v>53</v>
      </c>
      <c r="E108" s="76">
        <f>E249</f>
        <v>2908121</v>
      </c>
      <c r="F108" s="121">
        <f>F249</f>
        <v>2427647.0499999998</v>
      </c>
      <c r="G108" s="91">
        <f>F108/E108*100</f>
        <v>83.478199497201118</v>
      </c>
    </row>
    <row r="109" spans="1:9" ht="13.5" customHeight="1" x14ac:dyDescent="0.2">
      <c r="A109" s="37"/>
      <c r="B109" s="78" t="s">
        <v>285</v>
      </c>
      <c r="C109" s="75" t="s">
        <v>274</v>
      </c>
      <c r="D109" s="37" t="s">
        <v>135</v>
      </c>
      <c r="E109" s="107">
        <f>E250</f>
        <v>100000</v>
      </c>
      <c r="F109" s="121">
        <f>F250</f>
        <v>68408.97</v>
      </c>
      <c r="G109" s="121">
        <f>F109/E109*100</f>
        <v>68.408969999999997</v>
      </c>
    </row>
    <row r="110" spans="1:9" ht="13.5" customHeight="1" x14ac:dyDescent="0.2">
      <c r="A110" s="37"/>
      <c r="B110" s="78" t="s">
        <v>232</v>
      </c>
      <c r="C110" s="75" t="s">
        <v>250</v>
      </c>
      <c r="D110" s="37" t="s">
        <v>53</v>
      </c>
      <c r="E110" s="76"/>
      <c r="F110" s="76"/>
      <c r="G110" s="76"/>
    </row>
    <row r="111" spans="1:9" ht="14.25" customHeight="1" x14ac:dyDescent="0.2">
      <c r="A111" s="37"/>
      <c r="B111" s="79" t="s">
        <v>221</v>
      </c>
      <c r="C111" s="80"/>
      <c r="D111" s="37" t="s">
        <v>53</v>
      </c>
      <c r="E111" s="76"/>
      <c r="F111" s="76"/>
      <c r="G111" s="76"/>
    </row>
    <row r="112" spans="1:9" ht="16.5" customHeight="1" x14ac:dyDescent="0.2">
      <c r="A112" s="37"/>
      <c r="B112" s="77" t="s">
        <v>233</v>
      </c>
      <c r="C112" s="75" t="s">
        <v>251</v>
      </c>
      <c r="D112" s="37" t="s">
        <v>53</v>
      </c>
      <c r="E112" s="76"/>
      <c r="F112" s="76"/>
      <c r="G112" s="76"/>
    </row>
    <row r="113" spans="1:7" ht="18.75" customHeight="1" x14ac:dyDescent="0.2">
      <c r="A113" s="37"/>
      <c r="B113" s="78" t="s">
        <v>234</v>
      </c>
      <c r="C113" s="183" t="s">
        <v>252</v>
      </c>
      <c r="D113" s="37" t="s">
        <v>53</v>
      </c>
      <c r="E113" s="76">
        <f>E117+E118+E116</f>
        <v>542093.78</v>
      </c>
      <c r="F113" s="121">
        <f>F117+F118+F116</f>
        <v>542093.78</v>
      </c>
      <c r="G113" s="76">
        <f>F113/E113*100</f>
        <v>100</v>
      </c>
    </row>
    <row r="114" spans="1:7" ht="16.5" customHeight="1" x14ac:dyDescent="0.2">
      <c r="A114" s="37"/>
      <c r="B114" s="79" t="s">
        <v>221</v>
      </c>
      <c r="C114" s="184"/>
      <c r="D114" s="37" t="s">
        <v>53</v>
      </c>
      <c r="E114" s="76"/>
      <c r="F114" s="76"/>
      <c r="G114" s="76"/>
    </row>
    <row r="115" spans="1:7" ht="18.75" customHeight="1" x14ac:dyDescent="0.2">
      <c r="A115" s="37"/>
      <c r="B115" s="77" t="s">
        <v>235</v>
      </c>
      <c r="C115" s="75" t="s">
        <v>253</v>
      </c>
      <c r="D115" s="37" t="s">
        <v>53</v>
      </c>
      <c r="E115" s="76"/>
      <c r="F115" s="76"/>
      <c r="G115" s="76"/>
    </row>
    <row r="116" spans="1:7" ht="18.75" customHeight="1" x14ac:dyDescent="0.2">
      <c r="A116" s="37"/>
      <c r="B116" s="77" t="s">
        <v>235</v>
      </c>
      <c r="C116" s="75" t="s">
        <v>330</v>
      </c>
      <c r="D116" s="37" t="s">
        <v>53</v>
      </c>
      <c r="E116" s="121">
        <v>3886.74</v>
      </c>
      <c r="F116" s="121">
        <v>3886.74</v>
      </c>
      <c r="G116" s="121">
        <f>F116/E116*100</f>
        <v>100</v>
      </c>
    </row>
    <row r="117" spans="1:7" ht="21.75" customHeight="1" x14ac:dyDescent="0.2">
      <c r="A117" s="37"/>
      <c r="B117" s="77" t="s">
        <v>254</v>
      </c>
      <c r="C117" s="75" t="s">
        <v>243</v>
      </c>
      <c r="D117" s="37" t="s">
        <v>53</v>
      </c>
      <c r="E117" s="76">
        <f>E152+E188+E257</f>
        <v>513207.03999999998</v>
      </c>
      <c r="F117" s="121">
        <f>F152+F188+F257</f>
        <v>513207.03999999998</v>
      </c>
      <c r="G117" s="76">
        <f>F117/E117*100</f>
        <v>100</v>
      </c>
    </row>
    <row r="118" spans="1:7" ht="21.75" customHeight="1" x14ac:dyDescent="0.2">
      <c r="A118" s="37"/>
      <c r="B118" s="77" t="s">
        <v>259</v>
      </c>
      <c r="C118" s="75" t="s">
        <v>273</v>
      </c>
      <c r="D118" s="37" t="s">
        <v>53</v>
      </c>
      <c r="E118" s="107">
        <f>E189</f>
        <v>25000</v>
      </c>
      <c r="F118" s="121">
        <f>F189</f>
        <v>25000</v>
      </c>
      <c r="G118" s="121">
        <f>F118/E118*100</f>
        <v>100</v>
      </c>
    </row>
    <row r="119" spans="1:7" ht="18.75" customHeight="1" x14ac:dyDescent="0.2">
      <c r="A119" s="37"/>
      <c r="B119" s="77" t="s">
        <v>236</v>
      </c>
      <c r="C119" s="75" t="s">
        <v>255</v>
      </c>
      <c r="D119" s="37" t="s">
        <v>53</v>
      </c>
      <c r="E119" s="76">
        <f>E154+E258</f>
        <v>5623437.1600000001</v>
      </c>
      <c r="F119" s="121">
        <f>F154+F258</f>
        <v>5623437.1600000001</v>
      </c>
      <c r="G119" s="91">
        <f>F119/E119*100</f>
        <v>100</v>
      </c>
    </row>
    <row r="120" spans="1:7" ht="18.75" customHeight="1" x14ac:dyDescent="0.2">
      <c r="A120" s="37"/>
      <c r="B120" s="78" t="s">
        <v>256</v>
      </c>
      <c r="C120" s="75" t="s">
        <v>257</v>
      </c>
      <c r="D120" s="37" t="s">
        <v>53</v>
      </c>
      <c r="E120" s="76"/>
      <c r="F120" s="76"/>
      <c r="G120" s="91"/>
    </row>
    <row r="121" spans="1:7" ht="18.75" customHeight="1" x14ac:dyDescent="0.2">
      <c r="A121" s="37"/>
      <c r="B121" s="78" t="s">
        <v>292</v>
      </c>
      <c r="C121" s="75" t="s">
        <v>258</v>
      </c>
      <c r="D121" s="37" t="s">
        <v>53</v>
      </c>
      <c r="E121" s="76"/>
      <c r="F121" s="121"/>
      <c r="G121" s="91"/>
    </row>
    <row r="122" spans="1:7" ht="18.75" customHeight="1" x14ac:dyDescent="0.2">
      <c r="A122" s="37"/>
      <c r="B122" s="78" t="s">
        <v>289</v>
      </c>
      <c r="C122" s="75" t="s">
        <v>290</v>
      </c>
      <c r="D122" s="37" t="s">
        <v>53</v>
      </c>
      <c r="E122" s="121"/>
      <c r="F122" s="121"/>
      <c r="G122" s="121"/>
    </row>
    <row r="123" spans="1:7" ht="10.5" customHeight="1" x14ac:dyDescent="0.2">
      <c r="A123" s="37"/>
      <c r="B123" s="78" t="s">
        <v>237</v>
      </c>
      <c r="C123" s="75" t="s">
        <v>282</v>
      </c>
      <c r="D123" s="37" t="s">
        <v>53</v>
      </c>
      <c r="E123" s="76">
        <f>E157+E193+E262+E295</f>
        <v>50536084.199999996</v>
      </c>
      <c r="F123" s="121">
        <f>F157+F193+F262+F295</f>
        <v>39240116.149999999</v>
      </c>
      <c r="G123" s="121">
        <f>F123/E123*100</f>
        <v>77.647718004237447</v>
      </c>
    </row>
    <row r="124" spans="1:7" ht="12" customHeight="1" x14ac:dyDescent="0.2">
      <c r="A124" s="37"/>
      <c r="B124" s="79" t="s">
        <v>221</v>
      </c>
      <c r="C124" s="80"/>
      <c r="D124" s="37" t="s">
        <v>53</v>
      </c>
      <c r="E124" s="76"/>
      <c r="F124" s="76"/>
      <c r="G124" s="76"/>
    </row>
    <row r="125" spans="1:7" ht="15.75" x14ac:dyDescent="0.2">
      <c r="A125" s="37"/>
      <c r="B125" s="77" t="s">
        <v>238</v>
      </c>
      <c r="C125" s="75" t="s">
        <v>266</v>
      </c>
      <c r="D125" s="37" t="s">
        <v>53</v>
      </c>
      <c r="E125" s="76">
        <f>E195+E264+E159</f>
        <v>2850700</v>
      </c>
      <c r="F125" s="121">
        <f>F195+F264+F159</f>
        <v>2654467.91</v>
      </c>
      <c r="G125" s="91">
        <f t="shared" ref="G125:G132" si="0">F125/E125*100</f>
        <v>93.116354228785909</v>
      </c>
    </row>
    <row r="126" spans="1:7" ht="30.75" customHeight="1" x14ac:dyDescent="0.2">
      <c r="A126" s="63"/>
      <c r="B126" s="77" t="s">
        <v>239</v>
      </c>
      <c r="C126" s="75" t="s">
        <v>284</v>
      </c>
      <c r="D126" s="37" t="s">
        <v>53</v>
      </c>
      <c r="E126" s="76">
        <f>E160+E182+E230+E265</f>
        <v>47174328.219999999</v>
      </c>
      <c r="F126" s="121">
        <f>F160+F182+F230+F265</f>
        <v>36074592.259999998</v>
      </c>
      <c r="G126" s="121">
        <f t="shared" si="0"/>
        <v>76.470812878912042</v>
      </c>
    </row>
    <row r="127" spans="1:7" ht="18.75" customHeight="1" x14ac:dyDescent="0.2">
      <c r="A127" s="83"/>
      <c r="B127" s="78" t="s">
        <v>260</v>
      </c>
      <c r="C127" s="75" t="s">
        <v>267</v>
      </c>
      <c r="D127" s="37" t="s">
        <v>53</v>
      </c>
      <c r="E127" s="76">
        <f t="shared" ref="E127:F128" si="1">E197+E266</f>
        <v>808830.76</v>
      </c>
      <c r="F127" s="121">
        <f t="shared" si="1"/>
        <v>198119.4</v>
      </c>
      <c r="G127" s="91">
        <f t="shared" si="0"/>
        <v>24.494543209508997</v>
      </c>
    </row>
    <row r="128" spans="1:7" ht="18.75" customHeight="1" x14ac:dyDescent="0.2">
      <c r="A128" s="83"/>
      <c r="B128" s="78" t="s">
        <v>261</v>
      </c>
      <c r="C128" s="75" t="s">
        <v>268</v>
      </c>
      <c r="D128" s="37" t="s">
        <v>53</v>
      </c>
      <c r="E128" s="76">
        <f t="shared" si="1"/>
        <v>29066207.699999999</v>
      </c>
      <c r="F128" s="121">
        <f>F198+F267</f>
        <v>25916353.640000001</v>
      </c>
      <c r="G128" s="91">
        <f t="shared" si="0"/>
        <v>89.163175008895308</v>
      </c>
    </row>
    <row r="129" spans="1:8" ht="18.75" customHeight="1" x14ac:dyDescent="0.2">
      <c r="A129" s="83"/>
      <c r="B129" s="78" t="s">
        <v>262</v>
      </c>
      <c r="C129" s="75" t="s">
        <v>269</v>
      </c>
      <c r="D129" s="37" t="s">
        <v>53</v>
      </c>
      <c r="E129" s="76">
        <f t="shared" ref="E129:F131" si="2">E268</f>
        <v>5340673.42</v>
      </c>
      <c r="F129" s="121">
        <f t="shared" si="2"/>
        <v>4125470.75</v>
      </c>
      <c r="G129" s="91">
        <f t="shared" si="0"/>
        <v>77.246265134856344</v>
      </c>
    </row>
    <row r="130" spans="1:8" ht="18.75" customHeight="1" x14ac:dyDescent="0.2">
      <c r="A130" s="83"/>
      <c r="B130" s="78" t="s">
        <v>263</v>
      </c>
      <c r="C130" s="75" t="s">
        <v>270</v>
      </c>
      <c r="D130" s="37" t="s">
        <v>53</v>
      </c>
      <c r="E130" s="76">
        <f t="shared" si="2"/>
        <v>300000</v>
      </c>
      <c r="F130" s="121">
        <f t="shared" si="2"/>
        <v>197751.2</v>
      </c>
      <c r="G130" s="91">
        <f t="shared" si="0"/>
        <v>65.91706666666667</v>
      </c>
    </row>
    <row r="131" spans="1:8" ht="18.75" customHeight="1" x14ac:dyDescent="0.2">
      <c r="A131" s="83"/>
      <c r="B131" s="78" t="s">
        <v>264</v>
      </c>
      <c r="C131" s="75" t="s">
        <v>271</v>
      </c>
      <c r="D131" s="37" t="s">
        <v>53</v>
      </c>
      <c r="E131" s="76">
        <f t="shared" si="2"/>
        <v>6500000</v>
      </c>
      <c r="F131" s="121">
        <f t="shared" si="2"/>
        <v>2480211.2599999998</v>
      </c>
      <c r="G131" s="76">
        <f t="shared" si="0"/>
        <v>38.157096307692306</v>
      </c>
    </row>
    <row r="132" spans="1:8" ht="18.75" customHeight="1" x14ac:dyDescent="0.2">
      <c r="A132" s="83"/>
      <c r="B132" s="78" t="s">
        <v>265</v>
      </c>
      <c r="C132" s="75" t="s">
        <v>272</v>
      </c>
      <c r="D132" s="37" t="s">
        <v>53</v>
      </c>
      <c r="E132" s="76">
        <f>E166+E202+E236+E295+E271</f>
        <v>5669672.3200000003</v>
      </c>
      <c r="F132" s="121">
        <f>F166+F202+F236+F295+F271</f>
        <v>3667741.99</v>
      </c>
      <c r="G132" s="76">
        <f t="shared" si="0"/>
        <v>64.690546172516733</v>
      </c>
    </row>
    <row r="133" spans="1:8" ht="21.75" customHeight="1" x14ac:dyDescent="0.2">
      <c r="A133" s="190" t="s">
        <v>114</v>
      </c>
      <c r="B133" s="97" t="s">
        <v>320</v>
      </c>
      <c r="C133" s="162" t="s">
        <v>112</v>
      </c>
      <c r="D133" s="37" t="s">
        <v>53</v>
      </c>
      <c r="E133" s="196">
        <f>E135+E136+E137+E138+E149+E154+E157</f>
        <v>181171067.5</v>
      </c>
      <c r="F133" s="196">
        <f>F135+F136+F137+F138+F149+F154+F157</f>
        <v>181171067.5</v>
      </c>
      <c r="G133" s="196">
        <f>F133/E133*100</f>
        <v>100</v>
      </c>
      <c r="H133" s="92"/>
    </row>
    <row r="134" spans="1:8" ht="15.75" customHeight="1" x14ac:dyDescent="0.2">
      <c r="A134" s="190"/>
      <c r="B134" s="14" t="s">
        <v>40</v>
      </c>
      <c r="C134" s="162"/>
      <c r="D134" s="37"/>
      <c r="E134" s="196"/>
      <c r="F134" s="196"/>
      <c r="G134" s="196"/>
      <c r="H134" s="92"/>
    </row>
    <row r="135" spans="1:8" ht="15.75" customHeight="1" x14ac:dyDescent="0.2">
      <c r="A135" s="6" t="s">
        <v>41</v>
      </c>
      <c r="B135" s="77" t="s">
        <v>222</v>
      </c>
      <c r="C135" s="75" t="s">
        <v>240</v>
      </c>
      <c r="D135" s="37" t="s">
        <v>53</v>
      </c>
      <c r="E135" s="76">
        <v>134017070.87</v>
      </c>
      <c r="F135" s="76">
        <v>134017070.87</v>
      </c>
      <c r="G135" s="76">
        <f>F135/E135*100</f>
        <v>100</v>
      </c>
    </row>
    <row r="136" spans="1:8" ht="15.75" customHeight="1" x14ac:dyDescent="0.2">
      <c r="A136" s="62"/>
      <c r="B136" s="77" t="s">
        <v>223</v>
      </c>
      <c r="C136" s="75" t="s">
        <v>241</v>
      </c>
      <c r="D136" s="37" t="s">
        <v>53</v>
      </c>
      <c r="E136" s="76"/>
      <c r="F136" s="76"/>
      <c r="G136" s="76"/>
    </row>
    <row r="137" spans="1:8" ht="15.75" customHeight="1" x14ac:dyDescent="0.2">
      <c r="A137" s="62"/>
      <c r="B137" s="77" t="s">
        <v>224</v>
      </c>
      <c r="C137" s="75" t="s">
        <v>242</v>
      </c>
      <c r="D137" s="37" t="s">
        <v>53</v>
      </c>
      <c r="E137" s="76">
        <v>40506408.350000001</v>
      </c>
      <c r="F137" s="76">
        <v>40506408.350000001</v>
      </c>
      <c r="G137" s="76">
        <f>F137/E137*100</f>
        <v>100</v>
      </c>
    </row>
    <row r="138" spans="1:8" ht="15.75" customHeight="1" x14ac:dyDescent="0.2">
      <c r="A138" s="62"/>
      <c r="B138" s="80" t="s">
        <v>225</v>
      </c>
      <c r="C138" s="75" t="s">
        <v>283</v>
      </c>
      <c r="D138" s="37" t="s">
        <v>53</v>
      </c>
      <c r="E138" s="76">
        <f>E140+E142</f>
        <v>1192600</v>
      </c>
      <c r="F138" s="121">
        <f>F140+F142</f>
        <v>1192600</v>
      </c>
      <c r="G138" s="76">
        <f>F138/E138*100</f>
        <v>100</v>
      </c>
    </row>
    <row r="139" spans="1:8" ht="15.75" customHeight="1" x14ac:dyDescent="0.2">
      <c r="A139" s="62"/>
      <c r="B139" s="79" t="s">
        <v>221</v>
      </c>
      <c r="C139" s="80"/>
      <c r="D139" s="37" t="s">
        <v>53</v>
      </c>
      <c r="E139" s="76"/>
      <c r="F139" s="76"/>
      <c r="G139" s="76"/>
    </row>
    <row r="140" spans="1:8" ht="15.75" customHeight="1" x14ac:dyDescent="0.2">
      <c r="A140" s="62"/>
      <c r="B140" s="77" t="s">
        <v>226</v>
      </c>
      <c r="C140" s="75" t="s">
        <v>244</v>
      </c>
      <c r="D140" s="37" t="s">
        <v>53</v>
      </c>
      <c r="E140" s="76">
        <v>192600</v>
      </c>
      <c r="F140" s="76">
        <v>192600</v>
      </c>
      <c r="G140" s="76">
        <f>F140/E140*100</f>
        <v>100</v>
      </c>
    </row>
    <row r="141" spans="1:8" ht="15.75" x14ac:dyDescent="0.2">
      <c r="A141" s="62"/>
      <c r="B141" s="77" t="s">
        <v>227</v>
      </c>
      <c r="C141" s="75" t="s">
        <v>245</v>
      </c>
      <c r="D141" s="37" t="s">
        <v>53</v>
      </c>
      <c r="E141" s="76"/>
      <c r="F141" s="76"/>
      <c r="G141" s="76"/>
    </row>
    <row r="142" spans="1:8" ht="15.75" customHeight="1" x14ac:dyDescent="0.2">
      <c r="A142" s="62"/>
      <c r="B142" s="77" t="s">
        <v>228</v>
      </c>
      <c r="C142" s="75" t="s">
        <v>246</v>
      </c>
      <c r="D142" s="37" t="s">
        <v>53</v>
      </c>
      <c r="E142" s="76">
        <v>1000000</v>
      </c>
      <c r="F142" s="76">
        <v>1000000</v>
      </c>
      <c r="G142" s="76">
        <f>F142/E142*100</f>
        <v>100</v>
      </c>
    </row>
    <row r="143" spans="1:8" ht="15.75" customHeight="1" x14ac:dyDescent="0.2">
      <c r="A143" s="62"/>
      <c r="B143" s="77" t="s">
        <v>229</v>
      </c>
      <c r="C143" s="75" t="s">
        <v>247</v>
      </c>
      <c r="D143" s="37" t="s">
        <v>53</v>
      </c>
      <c r="E143" s="76"/>
      <c r="F143" s="76"/>
      <c r="G143" s="76"/>
    </row>
    <row r="144" spans="1:8" ht="15.75" customHeight="1" x14ac:dyDescent="0.2">
      <c r="A144" s="62"/>
      <c r="B144" s="77" t="s">
        <v>230</v>
      </c>
      <c r="C144" s="75" t="s">
        <v>248</v>
      </c>
      <c r="D144" s="37" t="s">
        <v>53</v>
      </c>
      <c r="E144" s="76"/>
      <c r="F144" s="76"/>
      <c r="G144" s="76"/>
    </row>
    <row r="145" spans="1:7" ht="15.75" customHeight="1" x14ac:dyDescent="0.2">
      <c r="A145" s="82"/>
      <c r="B145" s="77" t="s">
        <v>231</v>
      </c>
      <c r="C145" s="75" t="s">
        <v>249</v>
      </c>
      <c r="D145" s="37" t="s">
        <v>53</v>
      </c>
      <c r="E145" s="76"/>
      <c r="F145" s="76"/>
      <c r="G145" s="76"/>
    </row>
    <row r="146" spans="1:7" ht="15.75" customHeight="1" x14ac:dyDescent="0.2">
      <c r="A146" s="82"/>
      <c r="B146" s="78" t="s">
        <v>232</v>
      </c>
      <c r="C146" s="75" t="s">
        <v>250</v>
      </c>
      <c r="D146" s="37" t="s">
        <v>53</v>
      </c>
      <c r="E146" s="76"/>
      <c r="F146" s="76"/>
      <c r="G146" s="76"/>
    </row>
    <row r="147" spans="1:7" ht="15.75" customHeight="1" x14ac:dyDescent="0.2">
      <c r="A147" s="82"/>
      <c r="B147" s="79" t="s">
        <v>221</v>
      </c>
      <c r="C147" s="80"/>
      <c r="D147" s="37" t="s">
        <v>53</v>
      </c>
      <c r="E147" s="76"/>
      <c r="F147" s="76"/>
      <c r="G147" s="76"/>
    </row>
    <row r="148" spans="1:7" ht="15.75" customHeight="1" x14ac:dyDescent="0.2">
      <c r="A148" s="82"/>
      <c r="B148" s="77" t="s">
        <v>233</v>
      </c>
      <c r="C148" s="75" t="s">
        <v>251</v>
      </c>
      <c r="D148" s="37" t="s">
        <v>53</v>
      </c>
      <c r="E148" s="76"/>
      <c r="F148" s="76"/>
      <c r="G148" s="76"/>
    </row>
    <row r="149" spans="1:7" ht="15.75" customHeight="1" x14ac:dyDescent="0.2">
      <c r="A149" s="82"/>
      <c r="B149" s="78" t="s">
        <v>234</v>
      </c>
      <c r="C149" s="183" t="s">
        <v>252</v>
      </c>
      <c r="D149" s="37" t="s">
        <v>53</v>
      </c>
      <c r="E149" s="76">
        <f>E152+E153</f>
        <v>517093.77999999997</v>
      </c>
      <c r="F149" s="76">
        <f>E149</f>
        <v>517093.77999999997</v>
      </c>
      <c r="G149" s="76">
        <f>F149/E149*100</f>
        <v>100</v>
      </c>
    </row>
    <row r="150" spans="1:7" ht="15.75" customHeight="1" x14ac:dyDescent="0.2">
      <c r="A150" s="82"/>
      <c r="B150" s="79" t="s">
        <v>221</v>
      </c>
      <c r="C150" s="184"/>
      <c r="D150" s="37" t="s">
        <v>53</v>
      </c>
      <c r="E150" s="76"/>
      <c r="F150" s="76"/>
      <c r="G150" s="76"/>
    </row>
    <row r="151" spans="1:7" ht="15.75" customHeight="1" x14ac:dyDescent="0.2">
      <c r="A151" s="82"/>
      <c r="B151" s="77" t="s">
        <v>235</v>
      </c>
      <c r="C151" s="75" t="s">
        <v>253</v>
      </c>
      <c r="D151" s="37" t="s">
        <v>53</v>
      </c>
      <c r="E151" s="76"/>
      <c r="F151" s="76"/>
      <c r="G151" s="76"/>
    </row>
    <row r="152" spans="1:7" ht="15.75" customHeight="1" x14ac:dyDescent="0.2">
      <c r="A152" s="82"/>
      <c r="B152" s="77" t="s">
        <v>254</v>
      </c>
      <c r="C152" s="75" t="s">
        <v>243</v>
      </c>
      <c r="D152" s="37" t="s">
        <v>53</v>
      </c>
      <c r="E152" s="76">
        <f>512291.04+916</f>
        <v>513207.03999999998</v>
      </c>
      <c r="F152" s="76">
        <f>E152</f>
        <v>513207.03999999998</v>
      </c>
      <c r="G152" s="76">
        <f>F152/E152*100</f>
        <v>100</v>
      </c>
    </row>
    <row r="153" spans="1:7" ht="15.75" customHeight="1" x14ac:dyDescent="0.2">
      <c r="A153" s="135"/>
      <c r="B153" s="77" t="s">
        <v>235</v>
      </c>
      <c r="C153" s="75" t="s">
        <v>330</v>
      </c>
      <c r="D153" s="37"/>
      <c r="E153" s="121">
        <v>3886.74</v>
      </c>
      <c r="F153" s="121">
        <v>3886.74</v>
      </c>
      <c r="G153" s="121"/>
    </row>
    <row r="154" spans="1:7" ht="15.75" customHeight="1" x14ac:dyDescent="0.2">
      <c r="A154" s="82"/>
      <c r="B154" s="77" t="s">
        <v>236</v>
      </c>
      <c r="C154" s="75" t="s">
        <v>255</v>
      </c>
      <c r="D154" s="37" t="s">
        <v>53</v>
      </c>
      <c r="E154" s="76">
        <v>4937894.5</v>
      </c>
      <c r="F154" s="76">
        <v>4937894.5</v>
      </c>
      <c r="G154" s="76">
        <f>F154/E154*100</f>
        <v>100</v>
      </c>
    </row>
    <row r="155" spans="1:7" ht="15.75" customHeight="1" x14ac:dyDescent="0.2">
      <c r="A155" s="82"/>
      <c r="B155" s="78" t="s">
        <v>256</v>
      </c>
      <c r="C155" s="75" t="s">
        <v>257</v>
      </c>
      <c r="D155" s="37" t="s">
        <v>53</v>
      </c>
      <c r="E155" s="76"/>
      <c r="F155" s="76"/>
      <c r="G155" s="76"/>
    </row>
    <row r="156" spans="1:7" ht="15.75" customHeight="1" x14ac:dyDescent="0.2">
      <c r="A156" s="82"/>
      <c r="B156" s="78" t="s">
        <v>256</v>
      </c>
      <c r="C156" s="75" t="s">
        <v>258</v>
      </c>
      <c r="D156" s="37" t="s">
        <v>53</v>
      </c>
      <c r="E156" s="76"/>
      <c r="F156" s="76"/>
      <c r="G156" s="76"/>
    </row>
    <row r="157" spans="1:7" ht="15.75" customHeight="1" x14ac:dyDescent="0.2">
      <c r="A157" s="82"/>
      <c r="B157" s="78" t="s">
        <v>237</v>
      </c>
      <c r="C157" s="75" t="s">
        <v>282</v>
      </c>
      <c r="D157" s="37" t="s">
        <v>53</v>
      </c>
      <c r="E157" s="76"/>
      <c r="F157" s="121"/>
      <c r="G157" s="107"/>
    </row>
    <row r="158" spans="1:7" ht="15.75" customHeight="1" x14ac:dyDescent="0.2">
      <c r="A158" s="62"/>
      <c r="B158" s="79" t="s">
        <v>221</v>
      </c>
      <c r="C158" s="80"/>
      <c r="D158" s="37" t="s">
        <v>53</v>
      </c>
      <c r="E158" s="76"/>
      <c r="F158" s="76"/>
      <c r="G158" s="76"/>
    </row>
    <row r="159" spans="1:7" ht="15.75" customHeight="1" x14ac:dyDescent="0.2">
      <c r="A159" s="62"/>
      <c r="B159" s="77" t="s">
        <v>238</v>
      </c>
      <c r="C159" s="75" t="s">
        <v>266</v>
      </c>
      <c r="D159" s="37" t="s">
        <v>53</v>
      </c>
      <c r="E159" s="76"/>
      <c r="F159" s="76"/>
      <c r="G159" s="76"/>
    </row>
    <row r="160" spans="1:7" ht="15.75" customHeight="1" x14ac:dyDescent="0.2">
      <c r="A160" s="62"/>
      <c r="B160" s="77" t="s">
        <v>239</v>
      </c>
      <c r="C160" s="75" t="s">
        <v>284</v>
      </c>
      <c r="D160" s="37" t="s">
        <v>53</v>
      </c>
      <c r="E160" s="76"/>
      <c r="F160" s="121"/>
      <c r="G160" s="121"/>
    </row>
    <row r="161" spans="1:7" ht="15.75" customHeight="1" x14ac:dyDescent="0.2">
      <c r="A161" s="62"/>
      <c r="B161" s="78" t="s">
        <v>260</v>
      </c>
      <c r="C161" s="75" t="s">
        <v>267</v>
      </c>
      <c r="D161" s="37" t="s">
        <v>53</v>
      </c>
      <c r="E161" s="76"/>
      <c r="F161" s="76"/>
      <c r="G161" s="76"/>
    </row>
    <row r="162" spans="1:7" ht="15.75" customHeight="1" x14ac:dyDescent="0.2">
      <c r="A162" s="62"/>
      <c r="B162" s="78" t="s">
        <v>261</v>
      </c>
      <c r="C162" s="75" t="s">
        <v>268</v>
      </c>
      <c r="D162" s="37" t="s">
        <v>53</v>
      </c>
      <c r="E162" s="76"/>
      <c r="F162" s="76"/>
      <c r="G162" s="76"/>
    </row>
    <row r="163" spans="1:7" ht="15.75" customHeight="1" x14ac:dyDescent="0.2">
      <c r="A163" s="62"/>
      <c r="B163" s="78" t="s">
        <v>262</v>
      </c>
      <c r="C163" s="75" t="s">
        <v>269</v>
      </c>
      <c r="D163" s="37" t="s">
        <v>53</v>
      </c>
      <c r="E163" s="76"/>
      <c r="F163" s="76"/>
      <c r="G163" s="76"/>
    </row>
    <row r="164" spans="1:7" ht="15.75" customHeight="1" x14ac:dyDescent="0.2">
      <c r="A164" s="62"/>
      <c r="B164" s="78" t="s">
        <v>263</v>
      </c>
      <c r="C164" s="75" t="s">
        <v>270</v>
      </c>
      <c r="D164" s="37" t="s">
        <v>53</v>
      </c>
      <c r="E164" s="76"/>
      <c r="F164" s="76"/>
      <c r="G164" s="76"/>
    </row>
    <row r="165" spans="1:7" ht="15.75" customHeight="1" x14ac:dyDescent="0.2">
      <c r="A165" s="62"/>
      <c r="B165" s="78" t="s">
        <v>264</v>
      </c>
      <c r="C165" s="75" t="s">
        <v>271</v>
      </c>
      <c r="D165" s="37" t="s">
        <v>53</v>
      </c>
      <c r="E165" s="76"/>
      <c r="F165" s="76"/>
      <c r="G165" s="76"/>
    </row>
    <row r="166" spans="1:7" ht="15.75" customHeight="1" x14ac:dyDescent="0.2">
      <c r="A166" s="62"/>
      <c r="B166" s="78" t="s">
        <v>265</v>
      </c>
      <c r="C166" s="75" t="s">
        <v>272</v>
      </c>
      <c r="D166" s="37" t="s">
        <v>53</v>
      </c>
      <c r="E166" s="76"/>
      <c r="F166" s="76"/>
      <c r="G166" s="76"/>
    </row>
    <row r="167" spans="1:7" ht="15.75" x14ac:dyDescent="0.2">
      <c r="A167" s="37" t="s">
        <v>75</v>
      </c>
      <c r="B167" s="37"/>
      <c r="C167" s="30"/>
      <c r="D167" s="37"/>
      <c r="E167" s="74"/>
      <c r="F167" s="74"/>
      <c r="G167" s="85"/>
    </row>
    <row r="168" spans="1:7" ht="18.75" x14ac:dyDescent="0.2">
      <c r="A168" s="37" t="s">
        <v>178</v>
      </c>
      <c r="B168" s="37"/>
      <c r="C168" s="7"/>
      <c r="D168" s="6" t="s">
        <v>53</v>
      </c>
      <c r="E168" s="81"/>
      <c r="F168" s="81"/>
      <c r="G168" s="40"/>
    </row>
    <row r="169" spans="1:7" ht="28.5" customHeight="1" x14ac:dyDescent="0.2">
      <c r="A169" s="190" t="s">
        <v>113</v>
      </c>
      <c r="B169" s="122" t="s">
        <v>321</v>
      </c>
      <c r="C169" s="162" t="s">
        <v>112</v>
      </c>
      <c r="D169" s="185" t="s">
        <v>53</v>
      </c>
      <c r="E169" s="194">
        <f>E171+E173+E185+E193+E180</f>
        <v>25000</v>
      </c>
      <c r="F169" s="194">
        <f>F171+F173+F185+F193+F180</f>
        <v>25000</v>
      </c>
      <c r="G169" s="194">
        <v>99.999577816538505</v>
      </c>
    </row>
    <row r="170" spans="1:7" ht="15.75" x14ac:dyDescent="0.2">
      <c r="A170" s="190"/>
      <c r="B170" s="14" t="s">
        <v>40</v>
      </c>
      <c r="C170" s="162"/>
      <c r="D170" s="185"/>
      <c r="E170" s="194"/>
      <c r="F170" s="194"/>
      <c r="G170" s="194"/>
    </row>
    <row r="171" spans="1:7" ht="15.75" x14ac:dyDescent="0.2">
      <c r="A171" s="83"/>
      <c r="B171" s="77" t="s">
        <v>222</v>
      </c>
      <c r="C171" s="75" t="s">
        <v>240</v>
      </c>
      <c r="D171" s="37" t="s">
        <v>53</v>
      </c>
      <c r="E171" s="76"/>
      <c r="F171" s="76"/>
      <c r="G171" s="76"/>
    </row>
    <row r="172" spans="1:7" ht="15.75" x14ac:dyDescent="0.2">
      <c r="A172" s="83"/>
      <c r="B172" s="77" t="s">
        <v>223</v>
      </c>
      <c r="C172" s="75" t="s">
        <v>241</v>
      </c>
      <c r="D172" s="37" t="s">
        <v>53</v>
      </c>
      <c r="E172" s="76"/>
      <c r="F172" s="76"/>
      <c r="G172" s="76"/>
    </row>
    <row r="173" spans="1:7" ht="15.75" x14ac:dyDescent="0.2">
      <c r="A173" s="83"/>
      <c r="B173" s="77" t="s">
        <v>224</v>
      </c>
      <c r="C173" s="75" t="s">
        <v>242</v>
      </c>
      <c r="D173" s="37" t="s">
        <v>53</v>
      </c>
      <c r="E173" s="76"/>
      <c r="F173" s="76"/>
      <c r="G173" s="76"/>
    </row>
    <row r="174" spans="1:7" ht="15.75" x14ac:dyDescent="0.2">
      <c r="A174" s="83"/>
      <c r="B174" s="80" t="s">
        <v>225</v>
      </c>
      <c r="C174" s="80"/>
      <c r="D174" s="37" t="s">
        <v>53</v>
      </c>
      <c r="E174" s="76"/>
      <c r="F174" s="76"/>
      <c r="G174" s="76"/>
    </row>
    <row r="175" spans="1:7" ht="15.75" x14ac:dyDescent="0.2">
      <c r="A175" s="83"/>
      <c r="B175" s="79" t="s">
        <v>221</v>
      </c>
      <c r="C175" s="80"/>
      <c r="D175" s="37" t="s">
        <v>53</v>
      </c>
      <c r="E175" s="76"/>
      <c r="F175" s="76"/>
      <c r="G175" s="76"/>
    </row>
    <row r="176" spans="1:7" ht="15.75" x14ac:dyDescent="0.2">
      <c r="A176" s="83"/>
      <c r="B176" s="77" t="s">
        <v>226</v>
      </c>
      <c r="C176" s="75" t="s">
        <v>244</v>
      </c>
      <c r="D176" s="37" t="s">
        <v>53</v>
      </c>
      <c r="E176" s="76"/>
      <c r="F176" s="76"/>
      <c r="G176" s="76"/>
    </row>
    <row r="177" spans="1:7" ht="15.75" x14ac:dyDescent="0.2">
      <c r="A177" s="83"/>
      <c r="B177" s="77" t="s">
        <v>227</v>
      </c>
      <c r="C177" s="75" t="s">
        <v>245</v>
      </c>
      <c r="D177" s="37" t="s">
        <v>53</v>
      </c>
      <c r="E177" s="76"/>
      <c r="F177" s="76"/>
      <c r="G177" s="76"/>
    </row>
    <row r="178" spans="1:7" ht="15.75" x14ac:dyDescent="0.2">
      <c r="A178" s="83"/>
      <c r="B178" s="77" t="s">
        <v>228</v>
      </c>
      <c r="C178" s="75" t="s">
        <v>246</v>
      </c>
      <c r="D178" s="37" t="s">
        <v>53</v>
      </c>
      <c r="E178" s="76"/>
      <c r="F178" s="76"/>
      <c r="G178" s="76"/>
    </row>
    <row r="179" spans="1:7" ht="15.75" x14ac:dyDescent="0.2">
      <c r="A179" s="83"/>
      <c r="B179" s="77" t="s">
        <v>229</v>
      </c>
      <c r="C179" s="75" t="s">
        <v>247</v>
      </c>
      <c r="D179" s="37" t="s">
        <v>53</v>
      </c>
      <c r="E179" s="76"/>
      <c r="F179" s="76"/>
      <c r="G179" s="76"/>
    </row>
    <row r="180" spans="1:7" ht="15.75" x14ac:dyDescent="0.2">
      <c r="A180" s="83"/>
      <c r="B180" s="77" t="s">
        <v>230</v>
      </c>
      <c r="C180" s="75" t="s">
        <v>248</v>
      </c>
      <c r="D180" s="37" t="s">
        <v>53</v>
      </c>
      <c r="E180" s="76"/>
      <c r="F180" s="76"/>
      <c r="G180" s="76"/>
    </row>
    <row r="181" spans="1:7" ht="15.75" x14ac:dyDescent="0.2">
      <c r="A181" s="83"/>
      <c r="B181" s="77" t="s">
        <v>231</v>
      </c>
      <c r="C181" s="75" t="s">
        <v>249</v>
      </c>
      <c r="D181" s="37" t="s">
        <v>53</v>
      </c>
      <c r="E181" s="76"/>
      <c r="F181" s="76"/>
      <c r="G181" s="76"/>
    </row>
    <row r="182" spans="1:7" ht="15.75" x14ac:dyDescent="0.2">
      <c r="A182" s="83"/>
      <c r="B182" s="78" t="s">
        <v>232</v>
      </c>
      <c r="C182" s="75" t="s">
        <v>250</v>
      </c>
      <c r="D182" s="37" t="s">
        <v>53</v>
      </c>
      <c r="E182" s="76"/>
      <c r="F182" s="76"/>
      <c r="G182" s="76"/>
    </row>
    <row r="183" spans="1:7" ht="15.75" x14ac:dyDescent="0.2">
      <c r="A183" s="83"/>
      <c r="B183" s="79" t="s">
        <v>221</v>
      </c>
      <c r="C183" s="80"/>
      <c r="D183" s="37" t="s">
        <v>53</v>
      </c>
      <c r="E183" s="76"/>
      <c r="F183" s="76"/>
      <c r="G183" s="76"/>
    </row>
    <row r="184" spans="1:7" ht="22.5" x14ac:dyDescent="0.2">
      <c r="A184" s="83"/>
      <c r="B184" s="77" t="s">
        <v>233</v>
      </c>
      <c r="C184" s="75" t="s">
        <v>251</v>
      </c>
      <c r="D184" s="37" t="s">
        <v>53</v>
      </c>
      <c r="E184" s="76"/>
      <c r="F184" s="76"/>
      <c r="G184" s="76"/>
    </row>
    <row r="185" spans="1:7" ht="15.75" x14ac:dyDescent="0.2">
      <c r="A185" s="83"/>
      <c r="B185" s="78" t="s">
        <v>234</v>
      </c>
      <c r="C185" s="183" t="s">
        <v>252</v>
      </c>
      <c r="D185" s="37" t="s">
        <v>53</v>
      </c>
      <c r="E185" s="76">
        <f>E188+E189</f>
        <v>25000</v>
      </c>
      <c r="F185" s="107">
        <f>F188+F189</f>
        <v>25000</v>
      </c>
      <c r="G185" s="121">
        <v>100</v>
      </c>
    </row>
    <row r="186" spans="1:7" ht="15.75" x14ac:dyDescent="0.2">
      <c r="A186" s="83"/>
      <c r="B186" s="79" t="s">
        <v>221</v>
      </c>
      <c r="C186" s="184"/>
      <c r="D186" s="37" t="s">
        <v>53</v>
      </c>
      <c r="E186" s="76"/>
      <c r="F186" s="76"/>
      <c r="G186" s="76"/>
    </row>
    <row r="187" spans="1:7" ht="15.75" x14ac:dyDescent="0.2">
      <c r="A187" s="83"/>
      <c r="B187" s="77" t="s">
        <v>235</v>
      </c>
      <c r="C187" s="75" t="s">
        <v>253</v>
      </c>
      <c r="D187" s="37" t="s">
        <v>53</v>
      </c>
      <c r="E187" s="76"/>
      <c r="F187" s="76"/>
      <c r="G187" s="76"/>
    </row>
    <row r="188" spans="1:7" ht="15.75" x14ac:dyDescent="0.2">
      <c r="A188" s="83"/>
      <c r="B188" s="77" t="s">
        <v>254</v>
      </c>
      <c r="C188" s="75" t="s">
        <v>243</v>
      </c>
      <c r="D188" s="37" t="s">
        <v>53</v>
      </c>
      <c r="E188" s="76"/>
      <c r="F188" s="76"/>
      <c r="G188" s="76"/>
    </row>
    <row r="189" spans="1:7" ht="15.75" x14ac:dyDescent="0.2">
      <c r="A189" s="83"/>
      <c r="B189" s="77" t="s">
        <v>259</v>
      </c>
      <c r="C189" s="75" t="s">
        <v>273</v>
      </c>
      <c r="D189" s="37" t="s">
        <v>53</v>
      </c>
      <c r="E189" s="76">
        <v>25000</v>
      </c>
      <c r="F189" s="76">
        <v>25000</v>
      </c>
      <c r="G189" s="76">
        <f>F189/E189*100</f>
        <v>100</v>
      </c>
    </row>
    <row r="190" spans="1:7" ht="15.75" x14ac:dyDescent="0.2">
      <c r="A190" s="83"/>
      <c r="B190" s="77" t="s">
        <v>236</v>
      </c>
      <c r="C190" s="75" t="s">
        <v>255</v>
      </c>
      <c r="D190" s="37" t="s">
        <v>53</v>
      </c>
      <c r="E190" s="76"/>
      <c r="F190" s="76"/>
      <c r="G190" s="76"/>
    </row>
    <row r="191" spans="1:7" ht="15.75" x14ac:dyDescent="0.2">
      <c r="A191" s="83"/>
      <c r="B191" s="78" t="s">
        <v>256</v>
      </c>
      <c r="C191" s="75" t="s">
        <v>257</v>
      </c>
      <c r="D191" s="37" t="s">
        <v>53</v>
      </c>
      <c r="E191" s="76"/>
      <c r="F191" s="76"/>
      <c r="G191" s="76"/>
    </row>
    <row r="192" spans="1:7" ht="15.75" x14ac:dyDescent="0.2">
      <c r="A192" s="83"/>
      <c r="B192" s="78" t="s">
        <v>256</v>
      </c>
      <c r="C192" s="75" t="s">
        <v>258</v>
      </c>
      <c r="D192" s="37" t="s">
        <v>53</v>
      </c>
      <c r="E192" s="76"/>
      <c r="F192" s="76"/>
      <c r="G192" s="76"/>
    </row>
    <row r="193" spans="1:7" ht="15.75" x14ac:dyDescent="0.2">
      <c r="A193" s="83"/>
      <c r="B193" s="78" t="s">
        <v>237</v>
      </c>
      <c r="C193" s="75" t="s">
        <v>282</v>
      </c>
      <c r="D193" s="37" t="s">
        <v>53</v>
      </c>
      <c r="E193" s="76"/>
      <c r="F193" s="121"/>
      <c r="G193" s="121"/>
    </row>
    <row r="194" spans="1:7" ht="15.75" x14ac:dyDescent="0.2">
      <c r="A194" s="83"/>
      <c r="B194" s="79" t="s">
        <v>221</v>
      </c>
      <c r="C194" s="80"/>
      <c r="D194" s="37" t="s">
        <v>53</v>
      </c>
      <c r="E194" s="76"/>
      <c r="F194" s="76"/>
      <c r="G194" s="76"/>
    </row>
    <row r="195" spans="1:7" ht="15.75" x14ac:dyDescent="0.2">
      <c r="A195" s="83"/>
      <c r="B195" s="77" t="s">
        <v>238</v>
      </c>
      <c r="C195" s="75" t="s">
        <v>266</v>
      </c>
      <c r="D195" s="37" t="s">
        <v>53</v>
      </c>
      <c r="E195" s="76"/>
      <c r="F195" s="76"/>
      <c r="G195" s="121"/>
    </row>
    <row r="196" spans="1:7" ht="15.75" x14ac:dyDescent="0.2">
      <c r="A196" s="83"/>
      <c r="B196" s="77" t="s">
        <v>239</v>
      </c>
      <c r="C196" s="75" t="s">
        <v>284</v>
      </c>
      <c r="D196" s="37" t="s">
        <v>53</v>
      </c>
      <c r="E196" s="76"/>
      <c r="F196" s="121"/>
      <c r="G196" s="121"/>
    </row>
    <row r="197" spans="1:7" ht="15.75" x14ac:dyDescent="0.2">
      <c r="A197" s="83"/>
      <c r="B197" s="78" t="s">
        <v>260</v>
      </c>
      <c r="C197" s="75" t="s">
        <v>267</v>
      </c>
      <c r="D197" s="37" t="s">
        <v>53</v>
      </c>
      <c r="E197" s="76"/>
      <c r="F197" s="76"/>
      <c r="G197" s="121"/>
    </row>
    <row r="198" spans="1:7" ht="15.75" x14ac:dyDescent="0.2">
      <c r="A198" s="83"/>
      <c r="B198" s="78" t="s">
        <v>261</v>
      </c>
      <c r="C198" s="75" t="s">
        <v>268</v>
      </c>
      <c r="D198" s="37" t="s">
        <v>53</v>
      </c>
      <c r="E198" s="76"/>
      <c r="F198" s="76"/>
      <c r="G198" s="121"/>
    </row>
    <row r="199" spans="1:7" ht="15.75" x14ac:dyDescent="0.2">
      <c r="A199" s="63"/>
      <c r="B199" s="78" t="s">
        <v>262</v>
      </c>
      <c r="C199" s="75" t="s">
        <v>269</v>
      </c>
      <c r="D199" s="37" t="s">
        <v>53</v>
      </c>
      <c r="E199" s="76"/>
      <c r="F199" s="76"/>
      <c r="G199" s="76"/>
    </row>
    <row r="200" spans="1:7" ht="15.75" x14ac:dyDescent="0.2">
      <c r="A200" s="63"/>
      <c r="B200" s="78" t="s">
        <v>263</v>
      </c>
      <c r="C200" s="75" t="s">
        <v>270</v>
      </c>
      <c r="D200" s="37" t="s">
        <v>53</v>
      </c>
      <c r="E200" s="76"/>
      <c r="F200" s="76"/>
      <c r="G200" s="121"/>
    </row>
    <row r="201" spans="1:7" ht="15.75" x14ac:dyDescent="0.2">
      <c r="A201" s="36" t="s">
        <v>22</v>
      </c>
      <c r="B201" s="78" t="s">
        <v>264</v>
      </c>
      <c r="C201" s="75" t="s">
        <v>271</v>
      </c>
      <c r="D201" s="37" t="s">
        <v>53</v>
      </c>
      <c r="E201" s="76"/>
      <c r="F201" s="76"/>
      <c r="G201" s="76"/>
    </row>
    <row r="202" spans="1:7" ht="15.75" x14ac:dyDescent="0.2">
      <c r="A202" s="36" t="s">
        <v>42</v>
      </c>
      <c r="B202" s="78" t="s">
        <v>265</v>
      </c>
      <c r="C202" s="75" t="s">
        <v>272</v>
      </c>
      <c r="D202" s="37" t="s">
        <v>53</v>
      </c>
      <c r="E202" s="76"/>
      <c r="F202" s="76"/>
      <c r="G202" s="121"/>
    </row>
    <row r="203" spans="1:7" ht="18.75" x14ac:dyDescent="0.2">
      <c r="A203" s="36" t="s">
        <v>178</v>
      </c>
      <c r="B203" s="14"/>
      <c r="C203" s="7"/>
      <c r="D203" s="6"/>
      <c r="E203" s="81"/>
      <c r="F203" s="81"/>
      <c r="G203" s="40"/>
    </row>
    <row r="204" spans="1:7" ht="15.75" x14ac:dyDescent="0.2">
      <c r="A204" s="190" t="s">
        <v>116</v>
      </c>
      <c r="B204" s="14" t="s">
        <v>322</v>
      </c>
      <c r="C204" s="162" t="s">
        <v>112</v>
      </c>
      <c r="D204" s="191" t="s">
        <v>53</v>
      </c>
      <c r="E204" s="155"/>
      <c r="F204" s="155"/>
      <c r="G204" s="195"/>
    </row>
    <row r="205" spans="1:7" ht="15.75" x14ac:dyDescent="0.2">
      <c r="A205" s="190"/>
      <c r="B205" s="14" t="s">
        <v>40</v>
      </c>
      <c r="C205" s="162"/>
      <c r="D205" s="191"/>
      <c r="E205" s="155"/>
      <c r="F205" s="155"/>
      <c r="G205" s="195"/>
    </row>
    <row r="206" spans="1:7" ht="18.75" x14ac:dyDescent="0.2">
      <c r="A206" s="83"/>
      <c r="B206" s="77" t="s">
        <v>222</v>
      </c>
      <c r="C206" s="75" t="s">
        <v>240</v>
      </c>
      <c r="D206" s="37" t="s">
        <v>53</v>
      </c>
      <c r="E206" s="81"/>
      <c r="F206" s="81"/>
      <c r="G206" s="86"/>
    </row>
    <row r="207" spans="1:7" ht="18.75" x14ac:dyDescent="0.2">
      <c r="A207" s="83"/>
      <c r="B207" s="77" t="s">
        <v>223</v>
      </c>
      <c r="C207" s="75" t="s">
        <v>241</v>
      </c>
      <c r="D207" s="37" t="s">
        <v>53</v>
      </c>
      <c r="E207" s="81"/>
      <c r="F207" s="81"/>
      <c r="G207" s="86"/>
    </row>
    <row r="208" spans="1:7" ht="18.75" x14ac:dyDescent="0.2">
      <c r="A208" s="83"/>
      <c r="B208" s="77" t="s">
        <v>224</v>
      </c>
      <c r="C208" s="75" t="s">
        <v>242</v>
      </c>
      <c r="D208" s="37" t="s">
        <v>53</v>
      </c>
      <c r="E208" s="81"/>
      <c r="F208" s="81"/>
      <c r="G208" s="86"/>
    </row>
    <row r="209" spans="1:7" ht="18.75" x14ac:dyDescent="0.2">
      <c r="A209" s="83"/>
      <c r="B209" s="80" t="s">
        <v>225</v>
      </c>
      <c r="C209" s="75" t="s">
        <v>281</v>
      </c>
      <c r="D209" s="37" t="s">
        <v>53</v>
      </c>
      <c r="E209" s="81"/>
      <c r="F209" s="81"/>
      <c r="G209" s="86"/>
    </row>
    <row r="210" spans="1:7" ht="18.75" x14ac:dyDescent="0.2">
      <c r="A210" s="83"/>
      <c r="B210" s="79" t="s">
        <v>221</v>
      </c>
      <c r="C210" s="80"/>
      <c r="D210" s="37" t="s">
        <v>53</v>
      </c>
      <c r="E210" s="81"/>
      <c r="F210" s="81"/>
      <c r="G210" s="86"/>
    </row>
    <row r="211" spans="1:7" ht="18.75" x14ac:dyDescent="0.2">
      <c r="A211" s="83"/>
      <c r="B211" s="77" t="s">
        <v>226</v>
      </c>
      <c r="C211" s="75" t="s">
        <v>244</v>
      </c>
      <c r="D211" s="37" t="s">
        <v>53</v>
      </c>
      <c r="E211" s="81"/>
      <c r="F211" s="81"/>
      <c r="G211" s="86"/>
    </row>
    <row r="212" spans="1:7" ht="18.75" x14ac:dyDescent="0.2">
      <c r="A212" s="83"/>
      <c r="B212" s="77" t="s">
        <v>227</v>
      </c>
      <c r="C212" s="75" t="s">
        <v>245</v>
      </c>
      <c r="D212" s="37" t="s">
        <v>53</v>
      </c>
      <c r="E212" s="81"/>
      <c r="F212" s="81"/>
      <c r="G212" s="86"/>
    </row>
    <row r="213" spans="1:7" ht="18.75" x14ac:dyDescent="0.2">
      <c r="A213" s="83"/>
      <c r="B213" s="77" t="s">
        <v>228</v>
      </c>
      <c r="C213" s="75" t="s">
        <v>246</v>
      </c>
      <c r="D213" s="37" t="s">
        <v>53</v>
      </c>
      <c r="E213" s="81"/>
      <c r="F213" s="81"/>
      <c r="G213" s="86"/>
    </row>
    <row r="214" spans="1:7" ht="18.75" x14ac:dyDescent="0.2">
      <c r="A214" s="83"/>
      <c r="B214" s="77" t="s">
        <v>229</v>
      </c>
      <c r="C214" s="75" t="s">
        <v>247</v>
      </c>
      <c r="D214" s="37" t="s">
        <v>53</v>
      </c>
      <c r="E214" s="81"/>
      <c r="F214" s="81"/>
      <c r="G214" s="86"/>
    </row>
    <row r="215" spans="1:7" ht="18.75" x14ac:dyDescent="0.2">
      <c r="A215" s="83"/>
      <c r="B215" s="77" t="s">
        <v>230</v>
      </c>
      <c r="C215" s="75" t="s">
        <v>248</v>
      </c>
      <c r="D215" s="37" t="s">
        <v>53</v>
      </c>
      <c r="E215" s="81"/>
      <c r="F215" s="81"/>
      <c r="G215" s="86"/>
    </row>
    <row r="216" spans="1:7" ht="18.75" x14ac:dyDescent="0.2">
      <c r="A216" s="83"/>
      <c r="B216" s="77" t="s">
        <v>231</v>
      </c>
      <c r="C216" s="75" t="s">
        <v>249</v>
      </c>
      <c r="D216" s="37" t="s">
        <v>53</v>
      </c>
      <c r="E216" s="81"/>
      <c r="F216" s="81"/>
      <c r="G216" s="86"/>
    </row>
    <row r="217" spans="1:7" ht="18.75" x14ac:dyDescent="0.2">
      <c r="A217" s="83"/>
      <c r="B217" s="78" t="s">
        <v>232</v>
      </c>
      <c r="C217" s="75" t="s">
        <v>250</v>
      </c>
      <c r="D217" s="37" t="s">
        <v>53</v>
      </c>
      <c r="E217" s="81"/>
      <c r="F217" s="81"/>
      <c r="G217" s="86"/>
    </row>
    <row r="218" spans="1:7" ht="18.75" x14ac:dyDescent="0.2">
      <c r="A218" s="83"/>
      <c r="B218" s="79" t="s">
        <v>221</v>
      </c>
      <c r="C218" s="80"/>
      <c r="D218" s="37" t="s">
        <v>53</v>
      </c>
      <c r="E218" s="81"/>
      <c r="F218" s="81"/>
      <c r="G218" s="86"/>
    </row>
    <row r="219" spans="1:7" ht="22.5" x14ac:dyDescent="0.2">
      <c r="A219" s="83"/>
      <c r="B219" s="77" t="s">
        <v>233</v>
      </c>
      <c r="C219" s="75" t="s">
        <v>251</v>
      </c>
      <c r="D219" s="37" t="s">
        <v>53</v>
      </c>
      <c r="E219" s="81"/>
      <c r="F219" s="81"/>
      <c r="G219" s="86"/>
    </row>
    <row r="220" spans="1:7" ht="18.75" x14ac:dyDescent="0.2">
      <c r="A220" s="83"/>
      <c r="B220" s="78" t="s">
        <v>234</v>
      </c>
      <c r="C220" s="183" t="s">
        <v>252</v>
      </c>
      <c r="D220" s="37" t="s">
        <v>53</v>
      </c>
      <c r="E220" s="81"/>
      <c r="F220" s="81"/>
      <c r="G220" s="86"/>
    </row>
    <row r="221" spans="1:7" ht="18.75" x14ac:dyDescent="0.2">
      <c r="A221" s="83"/>
      <c r="B221" s="79" t="s">
        <v>221</v>
      </c>
      <c r="C221" s="184"/>
      <c r="D221" s="37" t="s">
        <v>53</v>
      </c>
      <c r="E221" s="81"/>
      <c r="F221" s="81"/>
      <c r="G221" s="86"/>
    </row>
    <row r="222" spans="1:7" ht="18.75" x14ac:dyDescent="0.2">
      <c r="A222" s="83"/>
      <c r="B222" s="77" t="s">
        <v>235</v>
      </c>
      <c r="C222" s="75" t="s">
        <v>253</v>
      </c>
      <c r="D222" s="37" t="s">
        <v>53</v>
      </c>
      <c r="E222" s="81"/>
      <c r="F222" s="81"/>
      <c r="G222" s="86"/>
    </row>
    <row r="223" spans="1:7" ht="18.75" x14ac:dyDescent="0.2">
      <c r="A223" s="83"/>
      <c r="B223" s="77" t="s">
        <v>254</v>
      </c>
      <c r="C223" s="75" t="s">
        <v>243</v>
      </c>
      <c r="D223" s="37" t="s">
        <v>53</v>
      </c>
      <c r="E223" s="81"/>
      <c r="F223" s="81"/>
      <c r="G223" s="86"/>
    </row>
    <row r="224" spans="1:7" ht="18.75" x14ac:dyDescent="0.2">
      <c r="A224" s="83"/>
      <c r="B224" s="77" t="s">
        <v>236</v>
      </c>
      <c r="C224" s="75" t="s">
        <v>255</v>
      </c>
      <c r="D224" s="37" t="s">
        <v>53</v>
      </c>
      <c r="E224" s="81"/>
      <c r="F224" s="81"/>
      <c r="G224" s="86"/>
    </row>
    <row r="225" spans="1:9" ht="18.75" x14ac:dyDescent="0.2">
      <c r="A225" s="83"/>
      <c r="B225" s="78" t="s">
        <v>256</v>
      </c>
      <c r="C225" s="75" t="s">
        <v>257</v>
      </c>
      <c r="D225" s="37" t="s">
        <v>53</v>
      </c>
      <c r="E225" s="81"/>
      <c r="F225" s="81"/>
      <c r="G225" s="86"/>
    </row>
    <row r="226" spans="1:9" ht="18.75" x14ac:dyDescent="0.2">
      <c r="A226" s="83"/>
      <c r="B226" s="78" t="s">
        <v>256</v>
      </c>
      <c r="C226" s="75" t="s">
        <v>258</v>
      </c>
      <c r="D226" s="37" t="s">
        <v>53</v>
      </c>
      <c r="E226" s="81"/>
      <c r="F226" s="81"/>
      <c r="G226" s="86"/>
    </row>
    <row r="227" spans="1:9" ht="10.5" customHeight="1" x14ac:dyDescent="0.2">
      <c r="A227" s="83"/>
      <c r="B227" s="78" t="s">
        <v>237</v>
      </c>
      <c r="C227" s="80"/>
      <c r="D227" s="37" t="s">
        <v>53</v>
      </c>
      <c r="E227" s="81"/>
      <c r="F227" s="81"/>
      <c r="G227" s="86"/>
    </row>
    <row r="228" spans="1:9" ht="15" customHeight="1" x14ac:dyDescent="0.2">
      <c r="A228" s="83"/>
      <c r="B228" s="79" t="s">
        <v>221</v>
      </c>
      <c r="C228" s="80"/>
      <c r="D228" s="37" t="s">
        <v>53</v>
      </c>
      <c r="E228" s="81"/>
      <c r="F228" s="81"/>
      <c r="G228" s="86"/>
    </row>
    <row r="229" spans="1:9" ht="18.75" x14ac:dyDescent="0.2">
      <c r="A229" s="83"/>
      <c r="B229" s="77" t="s">
        <v>238</v>
      </c>
      <c r="C229" s="75" t="s">
        <v>266</v>
      </c>
      <c r="D229" s="37" t="s">
        <v>53</v>
      </c>
      <c r="E229" s="81"/>
      <c r="F229" s="81"/>
      <c r="G229" s="86"/>
    </row>
    <row r="230" spans="1:9" ht="18.75" x14ac:dyDescent="0.2">
      <c r="A230" s="83"/>
      <c r="B230" s="77" t="s">
        <v>239</v>
      </c>
      <c r="C230" s="75"/>
      <c r="D230" s="37" t="s">
        <v>53</v>
      </c>
      <c r="E230" s="81"/>
      <c r="F230" s="81"/>
      <c r="G230" s="86"/>
    </row>
    <row r="231" spans="1:9" ht="18.75" x14ac:dyDescent="0.2">
      <c r="A231" s="83"/>
      <c r="B231" s="78" t="s">
        <v>260</v>
      </c>
      <c r="C231" s="75" t="s">
        <v>267</v>
      </c>
      <c r="D231" s="37" t="s">
        <v>53</v>
      </c>
      <c r="E231" s="81"/>
      <c r="F231" s="81"/>
      <c r="G231" s="86"/>
    </row>
    <row r="232" spans="1:9" ht="18.75" x14ac:dyDescent="0.2">
      <c r="A232" s="83"/>
      <c r="B232" s="78" t="s">
        <v>261</v>
      </c>
      <c r="C232" s="75" t="s">
        <v>268</v>
      </c>
      <c r="D232" s="37" t="s">
        <v>53</v>
      </c>
      <c r="E232" s="81"/>
      <c r="F232" s="81"/>
      <c r="G232" s="86"/>
    </row>
    <row r="233" spans="1:9" ht="18.75" x14ac:dyDescent="0.2">
      <c r="A233" s="83"/>
      <c r="B233" s="78" t="s">
        <v>262</v>
      </c>
      <c r="C233" s="75" t="s">
        <v>269</v>
      </c>
      <c r="D233" s="37" t="s">
        <v>53</v>
      </c>
      <c r="E233" s="81"/>
      <c r="F233" s="81"/>
      <c r="G233" s="86"/>
    </row>
    <row r="234" spans="1:9" ht="18.75" x14ac:dyDescent="0.2">
      <c r="A234" s="83"/>
      <c r="B234" s="78" t="s">
        <v>263</v>
      </c>
      <c r="C234" s="75" t="s">
        <v>270</v>
      </c>
      <c r="D234" s="37" t="s">
        <v>53</v>
      </c>
      <c r="E234" s="81"/>
      <c r="F234" s="81"/>
      <c r="G234" s="86"/>
    </row>
    <row r="235" spans="1:9" ht="18.75" x14ac:dyDescent="0.2">
      <c r="A235" s="83"/>
      <c r="B235" s="78" t="s">
        <v>264</v>
      </c>
      <c r="C235" s="75" t="s">
        <v>271</v>
      </c>
      <c r="D235" s="37" t="s">
        <v>53</v>
      </c>
      <c r="E235" s="81"/>
      <c r="F235" s="81"/>
      <c r="G235" s="86"/>
    </row>
    <row r="236" spans="1:9" ht="18.75" x14ac:dyDescent="0.2">
      <c r="A236" s="83"/>
      <c r="B236" s="78" t="s">
        <v>265</v>
      </c>
      <c r="C236" s="75" t="s">
        <v>272</v>
      </c>
      <c r="D236" s="37" t="s">
        <v>53</v>
      </c>
      <c r="E236" s="81"/>
      <c r="F236" s="81"/>
      <c r="G236" s="86"/>
    </row>
    <row r="237" spans="1:9" ht="35.25" customHeight="1" x14ac:dyDescent="0.2">
      <c r="A237" s="190" t="s">
        <v>117</v>
      </c>
      <c r="B237" s="97" t="s">
        <v>323</v>
      </c>
      <c r="C237" s="192" t="s">
        <v>112</v>
      </c>
      <c r="D237" s="193" t="s">
        <v>53</v>
      </c>
      <c r="E237" s="194">
        <f>E239+E240+E241+E242+E255+E258+E259+E260+E262+E254+E261</f>
        <v>57444856.189999998</v>
      </c>
      <c r="F237" s="194">
        <f>F239+F240+F241+F242+F255+F258+F259+F260+F262+F254+F261</f>
        <v>45048313.700000003</v>
      </c>
      <c r="G237" s="194">
        <f>F237/E237*100</f>
        <v>78.42010005387047</v>
      </c>
      <c r="I237" s="92"/>
    </row>
    <row r="238" spans="1:9" ht="15.75" x14ac:dyDescent="0.2">
      <c r="A238" s="190"/>
      <c r="B238" s="122" t="s">
        <v>40</v>
      </c>
      <c r="C238" s="192"/>
      <c r="D238" s="193"/>
      <c r="E238" s="194"/>
      <c r="F238" s="194"/>
      <c r="G238" s="194"/>
      <c r="H238" s="92"/>
    </row>
    <row r="239" spans="1:9" ht="24" customHeight="1" x14ac:dyDescent="0.2">
      <c r="A239" s="83" t="s">
        <v>280</v>
      </c>
      <c r="B239" s="77" t="s">
        <v>222</v>
      </c>
      <c r="C239" s="75" t="s">
        <v>240</v>
      </c>
      <c r="D239" s="37" t="s">
        <v>53</v>
      </c>
      <c r="E239" s="95">
        <v>657847.36</v>
      </c>
      <c r="F239" s="95">
        <v>657847.36</v>
      </c>
      <c r="G239" s="95">
        <f>F239/E239*100</f>
        <v>100</v>
      </c>
    </row>
    <row r="240" spans="1:9" ht="15.75" customHeight="1" x14ac:dyDescent="0.2">
      <c r="A240" s="83"/>
      <c r="B240" s="77" t="s">
        <v>223</v>
      </c>
      <c r="C240" s="75" t="s">
        <v>241</v>
      </c>
      <c r="D240" s="37" t="s">
        <v>53</v>
      </c>
      <c r="E240" s="95">
        <v>9647</v>
      </c>
      <c r="F240" s="95">
        <v>6000</v>
      </c>
      <c r="G240" s="95">
        <f t="shared" ref="G240:G250" si="3">F240/E240*100</f>
        <v>62.195501192080435</v>
      </c>
    </row>
    <row r="241" spans="1:7" ht="15.75" customHeight="1" x14ac:dyDescent="0.2">
      <c r="A241" s="83"/>
      <c r="B241" s="77" t="s">
        <v>224</v>
      </c>
      <c r="C241" s="75" t="s">
        <v>242</v>
      </c>
      <c r="D241" s="37" t="s">
        <v>53</v>
      </c>
      <c r="E241" s="95">
        <v>198669.95</v>
      </c>
      <c r="F241" s="95">
        <v>198669.95</v>
      </c>
      <c r="G241" s="95">
        <f t="shared" si="3"/>
        <v>100</v>
      </c>
    </row>
    <row r="242" spans="1:7" ht="15.75" customHeight="1" x14ac:dyDescent="0.2">
      <c r="A242" s="83"/>
      <c r="B242" s="80" t="s">
        <v>225</v>
      </c>
      <c r="C242" s="75" t="s">
        <v>281</v>
      </c>
      <c r="D242" s="37" t="s">
        <v>53</v>
      </c>
      <c r="E242" s="95">
        <f>E244+E246+E248+E249+E250</f>
        <v>5868121</v>
      </c>
      <c r="F242" s="133">
        <f>F244+F246+F248+F249+F250</f>
        <v>4771193.5599999996</v>
      </c>
      <c r="G242" s="105">
        <f t="shared" si="3"/>
        <v>81.307007132266008</v>
      </c>
    </row>
    <row r="243" spans="1:7" ht="15.75" customHeight="1" x14ac:dyDescent="0.2">
      <c r="A243" s="83"/>
      <c r="B243" s="79" t="s">
        <v>221</v>
      </c>
      <c r="C243" s="80"/>
      <c r="D243" s="37" t="s">
        <v>53</v>
      </c>
      <c r="E243" s="95"/>
      <c r="F243" s="95"/>
      <c r="G243" s="95"/>
    </row>
    <row r="244" spans="1:7" ht="15.75" customHeight="1" x14ac:dyDescent="0.2">
      <c r="A244" s="83"/>
      <c r="B244" s="77" t="s">
        <v>226</v>
      </c>
      <c r="C244" s="75" t="s">
        <v>244</v>
      </c>
      <c r="D244" s="37" t="s">
        <v>53</v>
      </c>
      <c r="E244" s="95">
        <v>60000</v>
      </c>
      <c r="F244" s="95">
        <v>16532.259999999998</v>
      </c>
      <c r="G244" s="95">
        <f t="shared" si="3"/>
        <v>27.553766666666661</v>
      </c>
    </row>
    <row r="245" spans="1:7" ht="15.75" customHeight="1" x14ac:dyDescent="0.2">
      <c r="A245" s="83"/>
      <c r="B245" s="77" t="s">
        <v>227</v>
      </c>
      <c r="C245" s="75" t="s">
        <v>245</v>
      </c>
      <c r="D245" s="37" t="s">
        <v>53</v>
      </c>
      <c r="E245" s="95"/>
      <c r="F245" s="95"/>
      <c r="G245" s="95"/>
    </row>
    <row r="246" spans="1:7" ht="15.75" customHeight="1" x14ac:dyDescent="0.2">
      <c r="A246" s="83"/>
      <c r="B246" s="77" t="s">
        <v>228</v>
      </c>
      <c r="C246" s="75" t="s">
        <v>246</v>
      </c>
      <c r="D246" s="37" t="s">
        <v>53</v>
      </c>
      <c r="E246" s="95">
        <v>1500000</v>
      </c>
      <c r="F246" s="95">
        <v>1134733.22</v>
      </c>
      <c r="G246" s="95">
        <f t="shared" si="3"/>
        <v>75.648881333333335</v>
      </c>
    </row>
    <row r="247" spans="1:7" ht="15.75" customHeight="1" x14ac:dyDescent="0.2">
      <c r="A247" s="83"/>
      <c r="B247" s="77" t="s">
        <v>229</v>
      </c>
      <c r="C247" s="75" t="s">
        <v>247</v>
      </c>
      <c r="D247" s="37" t="s">
        <v>53</v>
      </c>
      <c r="E247" s="95"/>
      <c r="F247" s="95"/>
      <c r="G247" s="95"/>
    </row>
    <row r="248" spans="1:7" ht="15.75" customHeight="1" x14ac:dyDescent="0.2">
      <c r="A248" s="83"/>
      <c r="B248" s="77" t="s">
        <v>230</v>
      </c>
      <c r="C248" s="75" t="s">
        <v>248</v>
      </c>
      <c r="D248" s="37" t="s">
        <v>53</v>
      </c>
      <c r="E248" s="95">
        <v>1300000</v>
      </c>
      <c r="F248" s="95">
        <v>1123872.06</v>
      </c>
      <c r="G248" s="95">
        <f t="shared" si="3"/>
        <v>86.451696923076923</v>
      </c>
    </row>
    <row r="249" spans="1:7" ht="15.75" customHeight="1" x14ac:dyDescent="0.2">
      <c r="A249" s="83"/>
      <c r="B249" s="77" t="s">
        <v>231</v>
      </c>
      <c r="C249" s="75" t="s">
        <v>249</v>
      </c>
      <c r="D249" s="37" t="s">
        <v>53</v>
      </c>
      <c r="E249" s="95">
        <v>2908121</v>
      </c>
      <c r="F249" s="95">
        <v>2427647.0499999998</v>
      </c>
      <c r="G249" s="95">
        <f t="shared" si="3"/>
        <v>83.478199497201118</v>
      </c>
    </row>
    <row r="250" spans="1:7" ht="15.75" customHeight="1" x14ac:dyDescent="0.2">
      <c r="A250" s="83"/>
      <c r="B250" s="78" t="s">
        <v>285</v>
      </c>
      <c r="C250" s="75" t="s">
        <v>274</v>
      </c>
      <c r="D250" s="37" t="s">
        <v>135</v>
      </c>
      <c r="E250" s="95">
        <v>100000</v>
      </c>
      <c r="F250" s="95">
        <v>68408.97</v>
      </c>
      <c r="G250" s="105">
        <f t="shared" si="3"/>
        <v>68.408969999999997</v>
      </c>
    </row>
    <row r="251" spans="1:7" ht="15.75" x14ac:dyDescent="0.2">
      <c r="A251" s="83"/>
      <c r="B251" s="78" t="s">
        <v>232</v>
      </c>
      <c r="C251" s="75" t="s">
        <v>250</v>
      </c>
      <c r="D251" s="37" t="s">
        <v>53</v>
      </c>
      <c r="E251" s="95"/>
      <c r="F251" s="95"/>
      <c r="G251" s="95"/>
    </row>
    <row r="252" spans="1:7" ht="15.75" x14ac:dyDescent="0.2">
      <c r="A252" s="83"/>
      <c r="B252" s="79" t="s">
        <v>221</v>
      </c>
      <c r="C252" s="80"/>
      <c r="D252" s="37" t="s">
        <v>53</v>
      </c>
      <c r="E252" s="95"/>
      <c r="F252" s="95"/>
      <c r="G252" s="95"/>
    </row>
    <row r="253" spans="1:7" ht="22.5" x14ac:dyDescent="0.2">
      <c r="A253" s="83"/>
      <c r="B253" s="77" t="s">
        <v>233</v>
      </c>
      <c r="C253" s="75" t="s">
        <v>251</v>
      </c>
      <c r="D253" s="37" t="s">
        <v>53</v>
      </c>
      <c r="E253" s="95"/>
      <c r="F253" s="95"/>
      <c r="G253" s="95"/>
    </row>
    <row r="254" spans="1:7" ht="14.25" customHeight="1" x14ac:dyDescent="0.2">
      <c r="A254" s="83"/>
      <c r="B254" s="78" t="s">
        <v>234</v>
      </c>
      <c r="C254" s="183" t="s">
        <v>252</v>
      </c>
      <c r="D254" s="37" t="s">
        <v>53</v>
      </c>
      <c r="E254" s="120">
        <f>E257</f>
        <v>0</v>
      </c>
      <c r="F254" s="120">
        <f>F257</f>
        <v>0</v>
      </c>
      <c r="G254" s="120"/>
    </row>
    <row r="255" spans="1:7" ht="15.75" x14ac:dyDescent="0.2">
      <c r="A255" s="83"/>
      <c r="B255" s="79" t="s">
        <v>221</v>
      </c>
      <c r="C255" s="184"/>
      <c r="D255" s="37" t="s">
        <v>53</v>
      </c>
      <c r="E255" s="95"/>
      <c r="F255" s="95"/>
      <c r="G255" s="95"/>
    </row>
    <row r="256" spans="1:7" ht="15.75" x14ac:dyDescent="0.2">
      <c r="A256" s="83"/>
      <c r="B256" s="77" t="s">
        <v>235</v>
      </c>
      <c r="C256" s="75" t="s">
        <v>253</v>
      </c>
      <c r="D256" s="37" t="s">
        <v>53</v>
      </c>
      <c r="E256" s="95"/>
      <c r="F256" s="95"/>
      <c r="G256" s="95"/>
    </row>
    <row r="257" spans="1:9" ht="15.75" x14ac:dyDescent="0.2">
      <c r="A257" s="83"/>
      <c r="B257" s="77" t="s">
        <v>254</v>
      </c>
      <c r="C257" s="75" t="s">
        <v>243</v>
      </c>
      <c r="D257" s="37" t="s">
        <v>53</v>
      </c>
      <c r="E257" s="95"/>
      <c r="F257" s="120"/>
      <c r="G257" s="120"/>
    </row>
    <row r="258" spans="1:9" ht="15.75" x14ac:dyDescent="0.2">
      <c r="A258" s="83"/>
      <c r="B258" s="77" t="s">
        <v>236</v>
      </c>
      <c r="C258" s="75" t="s">
        <v>255</v>
      </c>
      <c r="D258" s="37" t="s">
        <v>53</v>
      </c>
      <c r="E258" s="95">
        <v>685542.66</v>
      </c>
      <c r="F258" s="95">
        <v>685542.66</v>
      </c>
      <c r="G258" s="95">
        <f>F258/E258*100</f>
        <v>100</v>
      </c>
    </row>
    <row r="259" spans="1:9" ht="15.75" x14ac:dyDescent="0.2">
      <c r="A259" s="83"/>
      <c r="B259" s="78" t="s">
        <v>256</v>
      </c>
      <c r="C259" s="75" t="s">
        <v>257</v>
      </c>
      <c r="D259" s="37" t="s">
        <v>53</v>
      </c>
      <c r="E259" s="95"/>
      <c r="F259" s="95"/>
      <c r="G259" s="95"/>
    </row>
    <row r="260" spans="1:9" ht="15.75" x14ac:dyDescent="0.2">
      <c r="A260" s="83"/>
      <c r="B260" s="78" t="s">
        <v>291</v>
      </c>
      <c r="C260" s="75" t="s">
        <v>258</v>
      </c>
      <c r="D260" s="37" t="s">
        <v>53</v>
      </c>
      <c r="E260" s="95"/>
      <c r="F260" s="95"/>
      <c r="G260" s="95"/>
    </row>
    <row r="261" spans="1:9" ht="15.75" x14ac:dyDescent="0.2">
      <c r="A261" s="119"/>
      <c r="B261" s="78" t="s">
        <v>289</v>
      </c>
      <c r="C261" s="75" t="s">
        <v>290</v>
      </c>
      <c r="D261" s="37" t="s">
        <v>53</v>
      </c>
      <c r="E261" s="120"/>
      <c r="F261" s="120"/>
      <c r="G261" s="120"/>
    </row>
    <row r="262" spans="1:9" ht="15.75" x14ac:dyDescent="0.2">
      <c r="A262" s="83"/>
      <c r="B262" s="78" t="s">
        <v>237</v>
      </c>
      <c r="C262" s="75" t="s">
        <v>282</v>
      </c>
      <c r="D262" s="37" t="s">
        <v>53</v>
      </c>
      <c r="E262" s="95">
        <f>E264+E265</f>
        <v>50025028.219999999</v>
      </c>
      <c r="F262" s="120">
        <f>F264+F265</f>
        <v>38729060.170000002</v>
      </c>
      <c r="G262" s="105">
        <f t="shared" ref="G262:G268" si="4">F262/E262*100</f>
        <v>77.419366961028786</v>
      </c>
    </row>
    <row r="263" spans="1:9" ht="15.75" x14ac:dyDescent="0.2">
      <c r="A263" s="83"/>
      <c r="B263" s="79" t="s">
        <v>221</v>
      </c>
      <c r="C263" s="80"/>
      <c r="D263" s="37" t="s">
        <v>53</v>
      </c>
      <c r="E263" s="95"/>
      <c r="F263" s="95"/>
      <c r="G263" s="95"/>
    </row>
    <row r="264" spans="1:9" ht="15.75" x14ac:dyDescent="0.2">
      <c r="A264" s="83"/>
      <c r="B264" s="77" t="s">
        <v>238</v>
      </c>
      <c r="C264" s="75" t="s">
        <v>266</v>
      </c>
      <c r="D264" s="37" t="s">
        <v>53</v>
      </c>
      <c r="E264" s="95">
        <v>2850700</v>
      </c>
      <c r="F264" s="95">
        <v>2654467.91</v>
      </c>
      <c r="G264" s="95">
        <f t="shared" si="4"/>
        <v>93.116354228785909</v>
      </c>
      <c r="H264" s="96"/>
      <c r="I264" s="96"/>
    </row>
    <row r="265" spans="1:9" ht="43.5" customHeight="1" x14ac:dyDescent="0.2">
      <c r="A265" s="83"/>
      <c r="B265" s="77" t="s">
        <v>239</v>
      </c>
      <c r="C265" s="75" t="s">
        <v>284</v>
      </c>
      <c r="D265" s="37" t="s">
        <v>53</v>
      </c>
      <c r="E265" s="95">
        <f>E266+E267+E268+E269+E270+E271</f>
        <v>47174328.219999999</v>
      </c>
      <c r="F265" s="132">
        <f>F266+F267+F268+F269+F270+F271</f>
        <v>36074592.259999998</v>
      </c>
      <c r="G265" s="95">
        <f t="shared" si="4"/>
        <v>76.470812878912042</v>
      </c>
      <c r="H265" s="96"/>
      <c r="I265" s="96"/>
    </row>
    <row r="266" spans="1:9" ht="15.75" x14ac:dyDescent="0.2">
      <c r="A266" s="83"/>
      <c r="B266" s="78" t="s">
        <v>260</v>
      </c>
      <c r="C266" s="75" t="s">
        <v>267</v>
      </c>
      <c r="D266" s="37" t="s">
        <v>53</v>
      </c>
      <c r="E266" s="95">
        <v>808830.76</v>
      </c>
      <c r="F266" s="95">
        <v>198119.4</v>
      </c>
      <c r="G266" s="95">
        <f>F266/E266*100</f>
        <v>24.494543209508997</v>
      </c>
      <c r="H266" s="96"/>
      <c r="I266" s="96"/>
    </row>
    <row r="267" spans="1:9" ht="15.75" x14ac:dyDescent="0.2">
      <c r="A267" s="83"/>
      <c r="B267" s="78" t="s">
        <v>261</v>
      </c>
      <c r="C267" s="75" t="s">
        <v>268</v>
      </c>
      <c r="D267" s="37" t="s">
        <v>53</v>
      </c>
      <c r="E267" s="95">
        <v>29066207.699999999</v>
      </c>
      <c r="F267" s="95">
        <v>25916353.640000001</v>
      </c>
      <c r="G267" s="95">
        <f t="shared" si="4"/>
        <v>89.163175008895308</v>
      </c>
      <c r="H267" s="96"/>
      <c r="I267" s="96"/>
    </row>
    <row r="268" spans="1:9" ht="15.75" x14ac:dyDescent="0.2">
      <c r="A268" s="83"/>
      <c r="B268" s="78" t="s">
        <v>262</v>
      </c>
      <c r="C268" s="75" t="s">
        <v>269</v>
      </c>
      <c r="D268" s="37" t="s">
        <v>53</v>
      </c>
      <c r="E268" s="95">
        <v>5340673.42</v>
      </c>
      <c r="F268" s="95">
        <v>4125470.75</v>
      </c>
      <c r="G268" s="95">
        <f t="shared" si="4"/>
        <v>77.246265134856344</v>
      </c>
      <c r="H268" s="96"/>
      <c r="I268" s="96"/>
    </row>
    <row r="269" spans="1:9" ht="15.75" x14ac:dyDescent="0.2">
      <c r="A269" s="83"/>
      <c r="B269" s="78" t="s">
        <v>263</v>
      </c>
      <c r="C269" s="75" t="s">
        <v>270</v>
      </c>
      <c r="D269" s="37" t="s">
        <v>53</v>
      </c>
      <c r="E269" s="95">
        <v>300000</v>
      </c>
      <c r="F269" s="95">
        <v>197751.2</v>
      </c>
      <c r="G269" s="95">
        <f>F269/E269*100</f>
        <v>65.91706666666667</v>
      </c>
      <c r="H269" s="96"/>
      <c r="I269" s="96"/>
    </row>
    <row r="270" spans="1:9" ht="15.75" x14ac:dyDescent="0.2">
      <c r="A270" s="83"/>
      <c r="B270" s="78" t="s">
        <v>264</v>
      </c>
      <c r="C270" s="75" t="s">
        <v>271</v>
      </c>
      <c r="D270" s="37" t="s">
        <v>53</v>
      </c>
      <c r="E270" s="95">
        <v>6500000</v>
      </c>
      <c r="F270" s="95">
        <v>2480211.2599999998</v>
      </c>
      <c r="G270" s="95">
        <f>F270/E270*100</f>
        <v>38.157096307692306</v>
      </c>
      <c r="H270" s="96"/>
      <c r="I270" s="96"/>
    </row>
    <row r="271" spans="1:9" ht="15.75" x14ac:dyDescent="0.2">
      <c r="A271" s="83"/>
      <c r="B271" s="78" t="s">
        <v>265</v>
      </c>
      <c r="C271" s="75" t="s">
        <v>272</v>
      </c>
      <c r="D271" s="37" t="s">
        <v>53</v>
      </c>
      <c r="E271" s="95">
        <f>5669672.32-E304</f>
        <v>5158616.34</v>
      </c>
      <c r="F271" s="95">
        <f>3667741.99-F304</f>
        <v>3156686.0100000002</v>
      </c>
      <c r="G271" s="95">
        <f>F271/E271*100</f>
        <v>61.192494303617863</v>
      </c>
      <c r="H271" s="96"/>
      <c r="I271" s="96"/>
    </row>
    <row r="272" spans="1:9" ht="25.5" customHeight="1" x14ac:dyDescent="0.2">
      <c r="A272" s="190" t="s">
        <v>50</v>
      </c>
      <c r="B272" s="97" t="s">
        <v>324</v>
      </c>
      <c r="C272" s="162"/>
      <c r="D272" s="191" t="s">
        <v>53</v>
      </c>
      <c r="E272" s="137">
        <f>E295</f>
        <v>511055.98</v>
      </c>
      <c r="F272" s="137">
        <f>F295</f>
        <v>511055.98</v>
      </c>
      <c r="G272" s="138">
        <f t="shared" ref="G272" si="5">F272/E272*100</f>
        <v>100</v>
      </c>
      <c r="H272" s="96"/>
      <c r="I272" s="96"/>
    </row>
    <row r="273" spans="1:9" ht="15.75" x14ac:dyDescent="0.2">
      <c r="A273" s="190"/>
      <c r="B273" s="14" t="s">
        <v>40</v>
      </c>
      <c r="C273" s="162"/>
      <c r="D273" s="191"/>
      <c r="E273" s="137"/>
      <c r="F273" s="137"/>
      <c r="G273" s="138"/>
      <c r="H273" s="44"/>
      <c r="I273" s="44"/>
    </row>
    <row r="274" spans="1:9" ht="15.75" x14ac:dyDescent="0.2">
      <c r="A274" s="36" t="s">
        <v>51</v>
      </c>
      <c r="B274" s="77" t="s">
        <v>222</v>
      </c>
      <c r="C274" s="75" t="s">
        <v>240</v>
      </c>
      <c r="D274" s="37" t="s">
        <v>53</v>
      </c>
      <c r="E274" s="95"/>
      <c r="F274" s="95"/>
      <c r="G274" s="95"/>
      <c r="H274" s="44"/>
      <c r="I274" s="44"/>
    </row>
    <row r="275" spans="1:9" ht="15.75" x14ac:dyDescent="0.2">
      <c r="A275" s="36" t="s">
        <v>52</v>
      </c>
      <c r="B275" s="77" t="s">
        <v>223</v>
      </c>
      <c r="C275" s="75" t="s">
        <v>241</v>
      </c>
      <c r="D275" s="37" t="s">
        <v>53</v>
      </c>
      <c r="E275" s="95"/>
      <c r="F275" s="95"/>
      <c r="G275" s="95"/>
    </row>
    <row r="276" spans="1:9" ht="18.75" x14ac:dyDescent="0.2">
      <c r="A276" s="83"/>
      <c r="B276" s="77" t="s">
        <v>224</v>
      </c>
      <c r="C276" s="75" t="s">
        <v>242</v>
      </c>
      <c r="D276" s="37" t="s">
        <v>53</v>
      </c>
      <c r="E276" s="81"/>
      <c r="F276" s="81"/>
      <c r="G276" s="86"/>
    </row>
    <row r="277" spans="1:9" ht="18.75" x14ac:dyDescent="0.2">
      <c r="A277" s="83"/>
      <c r="B277" s="80" t="s">
        <v>225</v>
      </c>
      <c r="C277" s="80"/>
      <c r="D277" s="37" t="s">
        <v>53</v>
      </c>
      <c r="E277" s="81"/>
      <c r="F277" s="81"/>
      <c r="G277" s="86"/>
    </row>
    <row r="278" spans="1:9" ht="18.75" x14ac:dyDescent="0.2">
      <c r="A278" s="83"/>
      <c r="B278" s="79" t="s">
        <v>221</v>
      </c>
      <c r="C278" s="80"/>
      <c r="D278" s="37" t="s">
        <v>53</v>
      </c>
      <c r="E278" s="81"/>
      <c r="F278" s="81"/>
      <c r="G278" s="86"/>
    </row>
    <row r="279" spans="1:9" ht="18.75" x14ac:dyDescent="0.2">
      <c r="A279" s="83"/>
      <c r="B279" s="77" t="s">
        <v>226</v>
      </c>
      <c r="C279" s="75" t="s">
        <v>244</v>
      </c>
      <c r="D279" s="37" t="s">
        <v>53</v>
      </c>
      <c r="E279" s="81"/>
      <c r="F279" s="81"/>
      <c r="G279" s="86"/>
    </row>
    <row r="280" spans="1:9" ht="18.75" x14ac:dyDescent="0.2">
      <c r="A280" s="83"/>
      <c r="B280" s="77" t="s">
        <v>227</v>
      </c>
      <c r="C280" s="75" t="s">
        <v>245</v>
      </c>
      <c r="D280" s="37" t="s">
        <v>53</v>
      </c>
      <c r="E280" s="81"/>
      <c r="F280" s="81"/>
      <c r="G280" s="86"/>
    </row>
    <row r="281" spans="1:9" ht="18.75" x14ac:dyDescent="0.2">
      <c r="A281" s="83"/>
      <c r="B281" s="77" t="s">
        <v>228</v>
      </c>
      <c r="C281" s="75" t="s">
        <v>246</v>
      </c>
      <c r="D281" s="37" t="s">
        <v>53</v>
      </c>
      <c r="E281" s="81"/>
      <c r="F281" s="81"/>
      <c r="G281" s="86"/>
    </row>
    <row r="282" spans="1:9" ht="18.75" x14ac:dyDescent="0.2">
      <c r="A282" s="83"/>
      <c r="B282" s="77" t="s">
        <v>229</v>
      </c>
      <c r="C282" s="75" t="s">
        <v>247</v>
      </c>
      <c r="D282" s="37" t="s">
        <v>53</v>
      </c>
      <c r="E282" s="81"/>
      <c r="F282" s="81"/>
      <c r="G282" s="86"/>
    </row>
    <row r="283" spans="1:9" ht="18.75" x14ac:dyDescent="0.2">
      <c r="A283" s="83"/>
      <c r="B283" s="77" t="s">
        <v>230</v>
      </c>
      <c r="C283" s="75" t="s">
        <v>248</v>
      </c>
      <c r="D283" s="37" t="s">
        <v>53</v>
      </c>
      <c r="E283" s="81"/>
      <c r="F283" s="81"/>
      <c r="G283" s="86"/>
    </row>
    <row r="284" spans="1:9" ht="18.75" x14ac:dyDescent="0.2">
      <c r="A284" s="83"/>
      <c r="B284" s="77" t="s">
        <v>231</v>
      </c>
      <c r="C284" s="75" t="s">
        <v>249</v>
      </c>
      <c r="D284" s="37" t="s">
        <v>53</v>
      </c>
      <c r="E284" s="81"/>
      <c r="F284" s="81"/>
      <c r="G284" s="86"/>
    </row>
    <row r="285" spans="1:9" ht="16.5" customHeight="1" x14ac:dyDescent="0.2">
      <c r="A285" s="83"/>
      <c r="B285" s="78" t="s">
        <v>232</v>
      </c>
      <c r="C285" s="75" t="s">
        <v>250</v>
      </c>
      <c r="D285" s="37" t="s">
        <v>53</v>
      </c>
      <c r="E285" s="81"/>
      <c r="F285" s="81"/>
      <c r="G285" s="86"/>
    </row>
    <row r="286" spans="1:9" ht="13.5" customHeight="1" x14ac:dyDescent="0.2">
      <c r="A286" s="83"/>
      <c r="B286" s="79" t="s">
        <v>221</v>
      </c>
      <c r="C286" s="80"/>
      <c r="D286" s="37" t="s">
        <v>53</v>
      </c>
      <c r="E286" s="81"/>
      <c r="F286" s="81"/>
      <c r="G286" s="86"/>
    </row>
    <row r="287" spans="1:9" ht="22.5" x14ac:dyDescent="0.2">
      <c r="A287" s="83"/>
      <c r="B287" s="77" t="s">
        <v>233</v>
      </c>
      <c r="C287" s="75" t="s">
        <v>251</v>
      </c>
      <c r="D287" s="37" t="s">
        <v>53</v>
      </c>
      <c r="E287" s="81"/>
      <c r="F287" s="81"/>
      <c r="G287" s="86"/>
    </row>
    <row r="288" spans="1:9" ht="12" customHeight="1" x14ac:dyDescent="0.2">
      <c r="A288" s="83"/>
      <c r="B288" s="78" t="s">
        <v>234</v>
      </c>
      <c r="C288" s="183" t="s">
        <v>252</v>
      </c>
      <c r="D288" s="37" t="s">
        <v>53</v>
      </c>
      <c r="E288" s="81"/>
      <c r="F288" s="81"/>
      <c r="G288" s="86"/>
    </row>
    <row r="289" spans="1:7" ht="17.25" customHeight="1" x14ac:dyDescent="0.2">
      <c r="A289" s="83"/>
      <c r="B289" s="79" t="s">
        <v>221</v>
      </c>
      <c r="C289" s="184"/>
      <c r="D289" s="37" t="s">
        <v>53</v>
      </c>
      <c r="E289" s="81"/>
      <c r="F289" s="81"/>
      <c r="G289" s="86"/>
    </row>
    <row r="290" spans="1:7" ht="18.75" x14ac:dyDescent="0.2">
      <c r="A290" s="83"/>
      <c r="B290" s="77" t="s">
        <v>235</v>
      </c>
      <c r="C290" s="75" t="s">
        <v>253</v>
      </c>
      <c r="D290" s="37" t="s">
        <v>53</v>
      </c>
      <c r="E290" s="81"/>
      <c r="F290" s="81"/>
      <c r="G290" s="86"/>
    </row>
    <row r="291" spans="1:7" ht="18.75" x14ac:dyDescent="0.2">
      <c r="A291" s="83"/>
      <c r="B291" s="77" t="s">
        <v>254</v>
      </c>
      <c r="C291" s="75" t="s">
        <v>243</v>
      </c>
      <c r="D291" s="37" t="s">
        <v>53</v>
      </c>
      <c r="E291" s="81"/>
      <c r="F291" s="81"/>
      <c r="G291" s="86"/>
    </row>
    <row r="292" spans="1:7" ht="18.75" x14ac:dyDescent="0.2">
      <c r="A292" s="83"/>
      <c r="B292" s="77" t="s">
        <v>236</v>
      </c>
      <c r="C292" s="75" t="s">
        <v>255</v>
      </c>
      <c r="D292" s="37" t="s">
        <v>53</v>
      </c>
      <c r="E292" s="81"/>
      <c r="F292" s="81"/>
      <c r="G292" s="86"/>
    </row>
    <row r="293" spans="1:7" ht="18.75" x14ac:dyDescent="0.2">
      <c r="A293" s="83"/>
      <c r="B293" s="78" t="s">
        <v>256</v>
      </c>
      <c r="C293" s="75" t="s">
        <v>257</v>
      </c>
      <c r="D293" s="37" t="s">
        <v>53</v>
      </c>
      <c r="E293" s="81"/>
      <c r="F293" s="81"/>
      <c r="G293" s="86"/>
    </row>
    <row r="294" spans="1:7" ht="18.75" x14ac:dyDescent="0.2">
      <c r="A294" s="83"/>
      <c r="B294" s="78" t="s">
        <v>256</v>
      </c>
      <c r="C294" s="75" t="s">
        <v>258</v>
      </c>
      <c r="D294" s="37" t="s">
        <v>53</v>
      </c>
      <c r="E294" s="81"/>
      <c r="F294" s="81"/>
      <c r="G294" s="86"/>
    </row>
    <row r="295" spans="1:7" ht="15.75" x14ac:dyDescent="0.2">
      <c r="A295" s="83"/>
      <c r="B295" s="78" t="s">
        <v>237</v>
      </c>
      <c r="C295" s="80" t="s">
        <v>282</v>
      </c>
      <c r="D295" s="37" t="s">
        <v>53</v>
      </c>
      <c r="E295" s="81">
        <f>E304</f>
        <v>511055.98</v>
      </c>
      <c r="F295" s="137">
        <f>F304</f>
        <v>511055.98</v>
      </c>
      <c r="G295" s="138">
        <f>F295/E295*100</f>
        <v>100</v>
      </c>
    </row>
    <row r="296" spans="1:7" ht="18.75" x14ac:dyDescent="0.2">
      <c r="A296" s="83"/>
      <c r="B296" s="79" t="s">
        <v>221</v>
      </c>
      <c r="C296" s="80"/>
      <c r="D296" s="37" t="s">
        <v>53</v>
      </c>
      <c r="E296" s="81"/>
      <c r="F296" s="81"/>
      <c r="G296" s="86"/>
    </row>
    <row r="297" spans="1:7" ht="18.75" x14ac:dyDescent="0.2">
      <c r="A297" s="83"/>
      <c r="B297" s="77" t="s">
        <v>238</v>
      </c>
      <c r="C297" s="80" t="s">
        <v>266</v>
      </c>
      <c r="D297" s="37" t="s">
        <v>53</v>
      </c>
      <c r="E297" s="81"/>
      <c r="F297" s="81"/>
      <c r="G297" s="86"/>
    </row>
    <row r="298" spans="1:7" ht="18.75" x14ac:dyDescent="0.2">
      <c r="A298" s="83"/>
      <c r="B298" s="77" t="s">
        <v>239</v>
      </c>
      <c r="C298" s="80"/>
      <c r="D298" s="37" t="s">
        <v>53</v>
      </c>
      <c r="E298" s="81"/>
      <c r="F298" s="81"/>
      <c r="G298" s="86"/>
    </row>
    <row r="299" spans="1:7" ht="18.75" x14ac:dyDescent="0.2">
      <c r="A299" s="83"/>
      <c r="B299" s="78" t="s">
        <v>260</v>
      </c>
      <c r="C299" s="80" t="s">
        <v>267</v>
      </c>
      <c r="D299" s="37" t="s">
        <v>53</v>
      </c>
      <c r="E299" s="81"/>
      <c r="F299" s="81"/>
      <c r="G299" s="86"/>
    </row>
    <row r="300" spans="1:7" ht="18.75" x14ac:dyDescent="0.2">
      <c r="A300" s="83"/>
      <c r="B300" s="78" t="s">
        <v>261</v>
      </c>
      <c r="C300" s="80" t="s">
        <v>268</v>
      </c>
      <c r="D300" s="37" t="s">
        <v>53</v>
      </c>
      <c r="E300" s="81"/>
      <c r="F300" s="81"/>
      <c r="G300" s="86"/>
    </row>
    <row r="301" spans="1:7" ht="18.75" x14ac:dyDescent="0.2">
      <c r="A301" s="83"/>
      <c r="B301" s="78" t="s">
        <v>262</v>
      </c>
      <c r="C301" s="80" t="s">
        <v>269</v>
      </c>
      <c r="D301" s="37" t="s">
        <v>53</v>
      </c>
      <c r="E301" s="81"/>
      <c r="F301" s="81"/>
      <c r="G301" s="86"/>
    </row>
    <row r="302" spans="1:7" ht="18.75" x14ac:dyDescent="0.2">
      <c r="A302" s="83"/>
      <c r="B302" s="78" t="s">
        <v>263</v>
      </c>
      <c r="C302" s="80" t="s">
        <v>270</v>
      </c>
      <c r="D302" s="37" t="s">
        <v>53</v>
      </c>
      <c r="E302" s="81"/>
      <c r="F302" s="81"/>
      <c r="G302" s="86"/>
    </row>
    <row r="303" spans="1:7" ht="18.75" x14ac:dyDescent="0.2">
      <c r="A303" s="83"/>
      <c r="B303" s="78" t="s">
        <v>264</v>
      </c>
      <c r="C303" s="80" t="s">
        <v>271</v>
      </c>
      <c r="D303" s="37" t="s">
        <v>53</v>
      </c>
      <c r="E303" s="81"/>
      <c r="F303" s="81"/>
      <c r="G303" s="86"/>
    </row>
    <row r="304" spans="1:7" ht="15.75" x14ac:dyDescent="0.2">
      <c r="A304" s="83"/>
      <c r="B304" s="78" t="s">
        <v>265</v>
      </c>
      <c r="C304" s="80" t="s">
        <v>272</v>
      </c>
      <c r="D304" s="37" t="s">
        <v>53</v>
      </c>
      <c r="E304" s="81">
        <v>511055.98</v>
      </c>
      <c r="F304" s="81">
        <v>511055.98</v>
      </c>
      <c r="G304" s="138">
        <f>F304/E304*100</f>
        <v>100</v>
      </c>
    </row>
    <row r="305" spans="1:7" ht="27.75" customHeight="1" x14ac:dyDescent="0.2">
      <c r="A305" s="157" t="s">
        <v>203</v>
      </c>
      <c r="B305" s="157"/>
      <c r="C305" s="157"/>
      <c r="D305" s="157"/>
      <c r="E305" s="157"/>
      <c r="F305" s="157"/>
      <c r="G305" s="157"/>
    </row>
    <row r="306" spans="1:7" ht="94.5" x14ac:dyDescent="0.2">
      <c r="A306" s="36" t="s">
        <v>27</v>
      </c>
      <c r="B306" s="5" t="s">
        <v>183</v>
      </c>
      <c r="C306" s="7" t="s">
        <v>112</v>
      </c>
      <c r="D306" s="6" t="s">
        <v>53</v>
      </c>
      <c r="E306" s="185"/>
      <c r="F306" s="185"/>
      <c r="G306" s="185"/>
    </row>
    <row r="307" spans="1:7" ht="15.75" x14ac:dyDescent="0.2">
      <c r="A307" s="157" t="s">
        <v>179</v>
      </c>
      <c r="B307" s="157"/>
      <c r="C307" s="157"/>
      <c r="D307" s="157"/>
      <c r="E307" s="157"/>
      <c r="F307" s="157"/>
      <c r="G307" s="157"/>
    </row>
    <row r="308" spans="1:7" x14ac:dyDescent="0.2">
      <c r="A308" s="185" t="s">
        <v>16</v>
      </c>
      <c r="B308" s="162" t="s">
        <v>176</v>
      </c>
      <c r="C308" s="186" t="s">
        <v>177</v>
      </c>
      <c r="D308" s="188" t="s">
        <v>17</v>
      </c>
      <c r="E308" s="188" t="s">
        <v>63</v>
      </c>
      <c r="F308" s="188"/>
      <c r="G308" s="189" t="s">
        <v>64</v>
      </c>
    </row>
    <row r="309" spans="1:7" ht="30" x14ac:dyDescent="0.2">
      <c r="A309" s="185"/>
      <c r="B309" s="162"/>
      <c r="C309" s="187"/>
      <c r="D309" s="188"/>
      <c r="E309" s="50" t="s">
        <v>65</v>
      </c>
      <c r="F309" s="50" t="s">
        <v>66</v>
      </c>
      <c r="G309" s="189"/>
    </row>
    <row r="310" spans="1:7" ht="15.75" x14ac:dyDescent="0.2">
      <c r="A310" s="37" t="s">
        <v>60</v>
      </c>
      <c r="B310" s="5"/>
      <c r="C310" s="5"/>
      <c r="D310" s="6" t="s">
        <v>53</v>
      </c>
      <c r="E310" s="5"/>
      <c r="F310" s="5"/>
      <c r="G310" s="5"/>
    </row>
    <row r="311" spans="1:7" ht="15.75" x14ac:dyDescent="0.25">
      <c r="A311" s="37" t="s">
        <v>61</v>
      </c>
      <c r="B311" s="17"/>
      <c r="C311" s="18"/>
      <c r="D311" s="6" t="s">
        <v>53</v>
      </c>
      <c r="E311" s="12"/>
      <c r="F311" s="12"/>
      <c r="G311" s="32"/>
    </row>
    <row r="312" spans="1:7" ht="15.75" x14ac:dyDescent="0.25">
      <c r="A312" s="37" t="s">
        <v>178</v>
      </c>
      <c r="B312" s="17"/>
      <c r="C312" s="18"/>
      <c r="D312" s="6" t="s">
        <v>53</v>
      </c>
      <c r="E312" s="12"/>
      <c r="F312" s="12"/>
      <c r="G312" s="32"/>
    </row>
  </sheetData>
  <protectedRanges>
    <protectedRange password="CE28" sqref="D38:G48 G19:G20 D36:F36 E18:F20 D34:F34 E16:F16 F13:G13 E25:G30 D37 E21:G23 F17:G17" name="Диапазон6_2_1"/>
    <protectedRange password="CE28" sqref="D23 D26:D27 D29:D30" name="Диапазон7"/>
    <protectedRange password="CE28" sqref="D25 D15:D22" name="Диапазон6"/>
    <protectedRange password="CE28" sqref="D28" name="Диапазон7_1"/>
  </protectedRanges>
  <mergeCells count="176">
    <mergeCell ref="H76:H77"/>
    <mergeCell ref="B87:C87"/>
    <mergeCell ref="F24:G24"/>
    <mergeCell ref="F44:G44"/>
    <mergeCell ref="F45:G45"/>
    <mergeCell ref="F46:G46"/>
    <mergeCell ref="F47:G47"/>
    <mergeCell ref="F48:G48"/>
    <mergeCell ref="A53:G53"/>
    <mergeCell ref="C54:D54"/>
    <mergeCell ref="E54:G54"/>
    <mergeCell ref="C55:D55"/>
    <mergeCell ref="E55:G55"/>
    <mergeCell ref="F39:G39"/>
    <mergeCell ref="F40:G40"/>
    <mergeCell ref="F41:G41"/>
    <mergeCell ref="F42:G42"/>
    <mergeCell ref="A52:G52"/>
    <mergeCell ref="F38:G38"/>
    <mergeCell ref="E76:E77"/>
    <mergeCell ref="F76:F77"/>
    <mergeCell ref="G76:G77"/>
    <mergeCell ref="B77:C77"/>
    <mergeCell ref="F30:G30"/>
    <mergeCell ref="A1:G1"/>
    <mergeCell ref="A2:G2"/>
    <mergeCell ref="A3:A4"/>
    <mergeCell ref="B3:B4"/>
    <mergeCell ref="C3:C4"/>
    <mergeCell ref="D3:D4"/>
    <mergeCell ref="E3:E4"/>
    <mergeCell ref="F3:G4"/>
    <mergeCell ref="F18:G18"/>
    <mergeCell ref="A10:B10"/>
    <mergeCell ref="D10:G10"/>
    <mergeCell ref="A11:B11"/>
    <mergeCell ref="D11:G11"/>
    <mergeCell ref="A12:G12"/>
    <mergeCell ref="F13:G13"/>
    <mergeCell ref="F5:G5"/>
    <mergeCell ref="F6:G6"/>
    <mergeCell ref="A7:G7"/>
    <mergeCell ref="A8:B8"/>
    <mergeCell ref="D8:G8"/>
    <mergeCell ref="A9:B9"/>
    <mergeCell ref="D9:G9"/>
    <mergeCell ref="F14:G14"/>
    <mergeCell ref="F15:G15"/>
    <mergeCell ref="F16:G16"/>
    <mergeCell ref="D59:G59"/>
    <mergeCell ref="F17:G17"/>
    <mergeCell ref="F19:G19"/>
    <mergeCell ref="F20:G20"/>
    <mergeCell ref="F21:G21"/>
    <mergeCell ref="F22:G22"/>
    <mergeCell ref="F43:G43"/>
    <mergeCell ref="F33:G33"/>
    <mergeCell ref="F34:G34"/>
    <mergeCell ref="F35:G35"/>
    <mergeCell ref="F36:G36"/>
    <mergeCell ref="F37:G37"/>
    <mergeCell ref="C56:D56"/>
    <mergeCell ref="E56:G56"/>
    <mergeCell ref="A49:G49"/>
    <mergeCell ref="D50:G50"/>
    <mergeCell ref="D51:G51"/>
    <mergeCell ref="F23:G23"/>
    <mergeCell ref="F25:G25"/>
    <mergeCell ref="F26:G26"/>
    <mergeCell ref="F27:G27"/>
    <mergeCell ref="F28:G28"/>
    <mergeCell ref="F29:G29"/>
    <mergeCell ref="F32:G32"/>
    <mergeCell ref="C57:D57"/>
    <mergeCell ref="E57:G57"/>
    <mergeCell ref="A58:G58"/>
    <mergeCell ref="A59:A60"/>
    <mergeCell ref="B59:B60"/>
    <mergeCell ref="C59:C60"/>
    <mergeCell ref="B78:C78"/>
    <mergeCell ref="F31:G31"/>
    <mergeCell ref="B72:G72"/>
    <mergeCell ref="A73:G73"/>
    <mergeCell ref="A74:A75"/>
    <mergeCell ref="B74:C75"/>
    <mergeCell ref="D74:D75"/>
    <mergeCell ref="E74:F74"/>
    <mergeCell ref="G74:G75"/>
    <mergeCell ref="A64:G64"/>
    <mergeCell ref="A69:G69"/>
    <mergeCell ref="D70:E70"/>
    <mergeCell ref="F70:G70"/>
    <mergeCell ref="D71:E71"/>
    <mergeCell ref="F71:G71"/>
    <mergeCell ref="A81:A82"/>
    <mergeCell ref="B81:C81"/>
    <mergeCell ref="D81:D82"/>
    <mergeCell ref="A76:A77"/>
    <mergeCell ref="B76:C76"/>
    <mergeCell ref="D76:D77"/>
    <mergeCell ref="A85:A86"/>
    <mergeCell ref="B85:C85"/>
    <mergeCell ref="D85:D86"/>
    <mergeCell ref="B80:C80"/>
    <mergeCell ref="B79:C79"/>
    <mergeCell ref="E85:E86"/>
    <mergeCell ref="F85:F86"/>
    <mergeCell ref="G85:G86"/>
    <mergeCell ref="B86:C86"/>
    <mergeCell ref="E81:E82"/>
    <mergeCell ref="F81:F82"/>
    <mergeCell ref="G81:G82"/>
    <mergeCell ref="B82:C82"/>
    <mergeCell ref="B83:C83"/>
    <mergeCell ref="B84:C84"/>
    <mergeCell ref="B88:C88"/>
    <mergeCell ref="B89:C89"/>
    <mergeCell ref="B92:C92"/>
    <mergeCell ref="A93:G93"/>
    <mergeCell ref="A94:A95"/>
    <mergeCell ref="B94:B95"/>
    <mergeCell ref="C94:C95"/>
    <mergeCell ref="D94:D95"/>
    <mergeCell ref="E94:F94"/>
    <mergeCell ref="G94:G95"/>
    <mergeCell ref="B91:C91"/>
    <mergeCell ref="B90:C90"/>
    <mergeCell ref="C149:C150"/>
    <mergeCell ref="C185:C186"/>
    <mergeCell ref="A133:A134"/>
    <mergeCell ref="C133:C134"/>
    <mergeCell ref="E133:E134"/>
    <mergeCell ref="F133:F134"/>
    <mergeCell ref="G133:G134"/>
    <mergeCell ref="A96:A97"/>
    <mergeCell ref="C96:C97"/>
    <mergeCell ref="D96:D97"/>
    <mergeCell ref="E96:E97"/>
    <mergeCell ref="F96:F97"/>
    <mergeCell ref="G96:G97"/>
    <mergeCell ref="C204:C205"/>
    <mergeCell ref="D204:D205"/>
    <mergeCell ref="E204:E205"/>
    <mergeCell ref="F204:F205"/>
    <mergeCell ref="G204:G205"/>
    <mergeCell ref="C220:C221"/>
    <mergeCell ref="A169:A170"/>
    <mergeCell ref="C169:C170"/>
    <mergeCell ref="D169:D170"/>
    <mergeCell ref="E169:E170"/>
    <mergeCell ref="F169:F170"/>
    <mergeCell ref="G169:G170"/>
    <mergeCell ref="I78:I79"/>
    <mergeCell ref="J78:J79"/>
    <mergeCell ref="C254:C255"/>
    <mergeCell ref="C288:C289"/>
    <mergeCell ref="C113:C114"/>
    <mergeCell ref="A305:G305"/>
    <mergeCell ref="E306:G306"/>
    <mergeCell ref="A307:G307"/>
    <mergeCell ref="A308:A309"/>
    <mergeCell ref="B308:B309"/>
    <mergeCell ref="C308:C309"/>
    <mergeCell ref="D308:D309"/>
    <mergeCell ref="E308:F308"/>
    <mergeCell ref="G308:G309"/>
    <mergeCell ref="A272:A273"/>
    <mergeCell ref="C272:C273"/>
    <mergeCell ref="D272:D273"/>
    <mergeCell ref="A237:A238"/>
    <mergeCell ref="C237:C238"/>
    <mergeCell ref="D237:D238"/>
    <mergeCell ref="E237:E238"/>
    <mergeCell ref="F237:F238"/>
    <mergeCell ref="G237:G238"/>
    <mergeCell ref="A204:A20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0" orientation="portrait" r:id="rId1"/>
  <headerFooter alignWithMargins="0"/>
  <rowBreaks count="1" manualBreakCount="1">
    <brk id="68" max="6" man="1"/>
  </rowBreaks>
  <colBreaks count="1" manualBreakCount="1">
    <brk id="7" max="1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49" workbookViewId="0">
      <selection activeCell="E32" sqref="E32:E33"/>
    </sheetView>
  </sheetViews>
  <sheetFormatPr defaultRowHeight="15.75" x14ac:dyDescent="0.2"/>
  <cols>
    <col min="1" max="1" width="7" style="25" customWidth="1"/>
    <col min="2" max="2" width="83.140625" style="21" customWidth="1"/>
    <col min="3" max="3" width="10" style="29" customWidth="1"/>
    <col min="4" max="4" width="15.7109375" style="20" customWidth="1"/>
    <col min="5" max="5" width="17.28515625" style="20" customWidth="1"/>
    <col min="6" max="6" width="15" style="20" customWidth="1"/>
    <col min="7" max="16384" width="9.140625" style="20"/>
  </cols>
  <sheetData>
    <row r="1" spans="1:7" ht="22.5" customHeight="1" x14ac:dyDescent="0.2">
      <c r="A1" s="242" t="s">
        <v>180</v>
      </c>
      <c r="B1" s="242"/>
      <c r="C1" s="242"/>
      <c r="D1" s="242"/>
      <c r="E1" s="242"/>
      <c r="F1" s="29"/>
      <c r="G1" s="29"/>
    </row>
    <row r="2" spans="1:7" ht="58.5" customHeight="1" x14ac:dyDescent="0.2">
      <c r="A2" s="7" t="s">
        <v>83</v>
      </c>
      <c r="B2" s="7" t="s">
        <v>6</v>
      </c>
      <c r="C2" s="6" t="s">
        <v>111</v>
      </c>
      <c r="D2" s="7" t="s">
        <v>84</v>
      </c>
      <c r="E2" s="7" t="s">
        <v>85</v>
      </c>
    </row>
    <row r="3" spans="1:7" s="52" customFormat="1" ht="12.75" customHeight="1" x14ac:dyDescent="0.2">
      <c r="A3" s="51">
        <v>1</v>
      </c>
      <c r="B3" s="51">
        <v>2</v>
      </c>
      <c r="C3" s="51" t="s">
        <v>18</v>
      </c>
      <c r="D3" s="51">
        <v>4</v>
      </c>
      <c r="E3" s="51">
        <v>5</v>
      </c>
    </row>
    <row r="4" spans="1:7" ht="24.75" customHeight="1" x14ac:dyDescent="0.2">
      <c r="A4" s="157" t="s">
        <v>118</v>
      </c>
      <c r="B4" s="157"/>
      <c r="C4" s="157"/>
      <c r="D4" s="157"/>
      <c r="E4" s="157"/>
    </row>
    <row r="5" spans="1:7" ht="32.25" customHeight="1" x14ac:dyDescent="0.2">
      <c r="A5" s="240" t="s">
        <v>86</v>
      </c>
      <c r="B5" s="5" t="s">
        <v>119</v>
      </c>
      <c r="C5" s="7"/>
      <c r="D5" s="123">
        <f>D6</f>
        <v>296570546.37</v>
      </c>
      <c r="E5" s="88">
        <f>E6</f>
        <v>296156537.88999999</v>
      </c>
    </row>
    <row r="6" spans="1:7" ht="18" customHeight="1" x14ac:dyDescent="0.2">
      <c r="A6" s="240"/>
      <c r="B6" s="53" t="s">
        <v>120</v>
      </c>
      <c r="C6" s="7" t="s">
        <v>53</v>
      </c>
      <c r="D6" s="123">
        <f>286626576.37+9943970</f>
        <v>296570546.37</v>
      </c>
      <c r="E6" s="88">
        <f>9943970+286212567.89</f>
        <v>296156537.88999999</v>
      </c>
    </row>
    <row r="7" spans="1:7" ht="18" customHeight="1" x14ac:dyDescent="0.2">
      <c r="A7" s="240"/>
      <c r="B7" s="53" t="s">
        <v>121</v>
      </c>
      <c r="C7" s="7" t="s">
        <v>53</v>
      </c>
      <c r="D7" s="140">
        <f>296570546.37-9825257.82-48958444.09</f>
        <v>237786844.46000001</v>
      </c>
      <c r="E7" s="140">
        <f>296156537.89-9852760.86-56736198.05</f>
        <v>229567578.97999996</v>
      </c>
    </row>
    <row r="8" spans="1:7" ht="31.5" customHeight="1" x14ac:dyDescent="0.2">
      <c r="A8" s="243" t="s">
        <v>89</v>
      </c>
      <c r="B8" s="5" t="s">
        <v>122</v>
      </c>
      <c r="C8" s="7"/>
      <c r="D8" s="7"/>
      <c r="E8" s="7"/>
    </row>
    <row r="9" spans="1:7" ht="16.5" customHeight="1" x14ac:dyDescent="0.2">
      <c r="A9" s="243"/>
      <c r="B9" s="53" t="s">
        <v>120</v>
      </c>
      <c r="C9" s="7" t="s">
        <v>53</v>
      </c>
      <c r="D9" s="7"/>
      <c r="E9" s="7"/>
    </row>
    <row r="10" spans="1:7" ht="16.5" x14ac:dyDescent="0.2">
      <c r="A10" s="243"/>
      <c r="B10" s="53" t="s">
        <v>121</v>
      </c>
      <c r="C10" s="7" t="s">
        <v>53</v>
      </c>
      <c r="D10" s="7"/>
      <c r="E10" s="7"/>
    </row>
    <row r="11" spans="1:7" ht="38.25" customHeight="1" x14ac:dyDescent="0.2">
      <c r="A11" s="240" t="s">
        <v>91</v>
      </c>
      <c r="B11" s="5" t="s">
        <v>123</v>
      </c>
      <c r="C11" s="7"/>
      <c r="D11" s="7">
        <f>D12</f>
        <v>3387307.56</v>
      </c>
      <c r="E11" s="142">
        <f>E12</f>
        <v>0</v>
      </c>
    </row>
    <row r="12" spans="1:7" ht="17.25" customHeight="1" x14ac:dyDescent="0.2">
      <c r="A12" s="240"/>
      <c r="B12" s="53" t="s">
        <v>120</v>
      </c>
      <c r="C12" s="7" t="s">
        <v>53</v>
      </c>
      <c r="D12" s="7">
        <v>3387307.56</v>
      </c>
      <c r="E12" s="142">
        <v>0</v>
      </c>
    </row>
    <row r="13" spans="1:7" ht="16.5" x14ac:dyDescent="0.2">
      <c r="A13" s="240"/>
      <c r="B13" s="53" t="s">
        <v>121</v>
      </c>
      <c r="C13" s="7" t="s">
        <v>53</v>
      </c>
      <c r="D13" s="7">
        <v>688554.56</v>
      </c>
      <c r="E13" s="142">
        <v>0</v>
      </c>
    </row>
    <row r="14" spans="1:7" ht="24" customHeight="1" x14ac:dyDescent="0.2">
      <c r="A14" s="157" t="s">
        <v>124</v>
      </c>
      <c r="B14" s="157"/>
      <c r="C14" s="157"/>
      <c r="D14" s="157"/>
      <c r="E14" s="157"/>
    </row>
    <row r="15" spans="1:7" ht="30" customHeight="1" x14ac:dyDescent="0.2">
      <c r="A15" s="240" t="s">
        <v>95</v>
      </c>
      <c r="B15" s="124" t="s">
        <v>125</v>
      </c>
      <c r="C15" s="125"/>
      <c r="D15" s="126">
        <f>D16</f>
        <v>62167413.939999998</v>
      </c>
      <c r="E15" s="142">
        <f>E16</f>
        <v>63100580.740000002</v>
      </c>
      <c r="F15" s="131"/>
    </row>
    <row r="16" spans="1:7" ht="18" customHeight="1" x14ac:dyDescent="0.2">
      <c r="A16" s="240"/>
      <c r="B16" s="53" t="s">
        <v>120</v>
      </c>
      <c r="C16" s="125" t="s">
        <v>53</v>
      </c>
      <c r="D16" s="126">
        <v>62167413.939999998</v>
      </c>
      <c r="E16" s="142">
        <v>63100580.740000002</v>
      </c>
      <c r="F16" s="131"/>
    </row>
    <row r="17" spans="1:6" ht="18" customHeight="1" x14ac:dyDescent="0.2">
      <c r="A17" s="240"/>
      <c r="B17" s="53" t="s">
        <v>121</v>
      </c>
      <c r="C17" s="125" t="s">
        <v>53</v>
      </c>
      <c r="D17" s="126">
        <v>19486199.140000001</v>
      </c>
      <c r="E17" s="143">
        <v>17797596.170000002</v>
      </c>
      <c r="F17" s="131"/>
    </row>
    <row r="18" spans="1:6" ht="31.5" customHeight="1" x14ac:dyDescent="0.2">
      <c r="A18" s="240" t="s">
        <v>96</v>
      </c>
      <c r="B18" s="5" t="s">
        <v>126</v>
      </c>
      <c r="C18" s="7"/>
      <c r="D18" s="145"/>
      <c r="E18" s="145"/>
    </row>
    <row r="19" spans="1:6" ht="17.25" customHeight="1" x14ac:dyDescent="0.2">
      <c r="A19" s="240"/>
      <c r="B19" s="53" t="s">
        <v>120</v>
      </c>
      <c r="C19" s="7" t="s">
        <v>53</v>
      </c>
      <c r="D19" s="145"/>
      <c r="E19" s="145"/>
    </row>
    <row r="20" spans="1:6" ht="16.5" x14ac:dyDescent="0.2">
      <c r="A20" s="240"/>
      <c r="B20" s="53" t="s">
        <v>121</v>
      </c>
      <c r="C20" s="7" t="s">
        <v>53</v>
      </c>
      <c r="D20" s="145"/>
      <c r="E20" s="145"/>
    </row>
    <row r="21" spans="1:6" ht="36.75" customHeight="1" x14ac:dyDescent="0.2">
      <c r="A21" s="240" t="s">
        <v>97</v>
      </c>
      <c r="B21" s="5" t="s">
        <v>127</v>
      </c>
      <c r="C21" s="7"/>
      <c r="D21" s="142">
        <f>D22</f>
        <v>5348715.4000000004</v>
      </c>
      <c r="E21" s="142">
        <f>E22</f>
        <v>374250</v>
      </c>
    </row>
    <row r="22" spans="1:6" ht="18.75" customHeight="1" x14ac:dyDescent="0.2">
      <c r="A22" s="240"/>
      <c r="B22" s="53" t="s">
        <v>120</v>
      </c>
      <c r="C22" s="7" t="s">
        <v>53</v>
      </c>
      <c r="D22" s="142">
        <v>5348715.4000000004</v>
      </c>
      <c r="E22" s="142">
        <v>374250</v>
      </c>
    </row>
    <row r="23" spans="1:6" ht="16.5" x14ac:dyDescent="0.2">
      <c r="A23" s="240"/>
      <c r="B23" s="53" t="s">
        <v>121</v>
      </c>
      <c r="C23" s="7" t="s">
        <v>53</v>
      </c>
      <c r="D23" s="143">
        <v>863588.86</v>
      </c>
      <c r="E23" s="142">
        <v>0</v>
      </c>
    </row>
    <row r="24" spans="1:6" ht="31.5" customHeight="1" x14ac:dyDescent="0.2">
      <c r="A24" s="240" t="s">
        <v>128</v>
      </c>
      <c r="B24" s="5" t="s">
        <v>181</v>
      </c>
      <c r="C24" s="7"/>
      <c r="D24" s="143">
        <f>D25</f>
        <v>34630574.780000001</v>
      </c>
      <c r="E24" s="143">
        <f>E25</f>
        <v>34727763.189999998</v>
      </c>
    </row>
    <row r="25" spans="1:6" ht="15.75" customHeight="1" x14ac:dyDescent="0.2">
      <c r="A25" s="240"/>
      <c r="B25" s="53" t="s">
        <v>120</v>
      </c>
      <c r="C25" s="7" t="s">
        <v>53</v>
      </c>
      <c r="D25" s="143">
        <v>34630574.780000001</v>
      </c>
      <c r="E25" s="143">
        <v>34727763.189999998</v>
      </c>
    </row>
    <row r="26" spans="1:6" ht="16.5" x14ac:dyDescent="0.2">
      <c r="A26" s="240"/>
      <c r="B26" s="53" t="s">
        <v>121</v>
      </c>
      <c r="C26" s="7" t="s">
        <v>53</v>
      </c>
      <c r="D26" s="143">
        <v>13883983.23</v>
      </c>
      <c r="E26" s="143">
        <v>11748332.82</v>
      </c>
    </row>
    <row r="27" spans="1:6" ht="32.25" customHeight="1" x14ac:dyDescent="0.2">
      <c r="A27" s="240" t="s">
        <v>43</v>
      </c>
      <c r="B27" s="5" t="s">
        <v>93</v>
      </c>
      <c r="C27" s="162" t="s">
        <v>94</v>
      </c>
      <c r="D27" s="162">
        <v>12419.9</v>
      </c>
      <c r="E27" s="162">
        <f>E29</f>
        <v>8400.2000000000007</v>
      </c>
    </row>
    <row r="28" spans="1:6" x14ac:dyDescent="0.2">
      <c r="A28" s="240"/>
      <c r="B28" s="5" t="s">
        <v>40</v>
      </c>
      <c r="C28" s="162"/>
      <c r="D28" s="162"/>
      <c r="E28" s="162"/>
    </row>
    <row r="29" spans="1:6" x14ac:dyDescent="0.2">
      <c r="A29" s="54" t="s">
        <v>115</v>
      </c>
      <c r="B29" s="5" t="s">
        <v>87</v>
      </c>
      <c r="C29" s="54" t="s">
        <v>88</v>
      </c>
      <c r="D29" s="144">
        <v>12419.9</v>
      </c>
      <c r="E29" s="144">
        <v>8400.2000000000007</v>
      </c>
    </row>
    <row r="30" spans="1:6" x14ac:dyDescent="0.2">
      <c r="A30" s="54" t="s">
        <v>114</v>
      </c>
      <c r="B30" s="5" t="s">
        <v>90</v>
      </c>
      <c r="C30" s="54" t="s">
        <v>276</v>
      </c>
      <c r="D30" s="144">
        <v>8523.7000000000007</v>
      </c>
      <c r="E30" s="144">
        <v>2962.3</v>
      </c>
    </row>
    <row r="31" spans="1:6" x14ac:dyDescent="0.2">
      <c r="A31" s="54" t="s">
        <v>113</v>
      </c>
      <c r="B31" s="5" t="s">
        <v>92</v>
      </c>
      <c r="C31" s="54" t="s">
        <v>275</v>
      </c>
      <c r="D31" s="144">
        <v>100</v>
      </c>
      <c r="E31" s="144">
        <v>100</v>
      </c>
    </row>
    <row r="32" spans="1:6" ht="35.25" customHeight="1" x14ac:dyDescent="0.2">
      <c r="A32" s="240" t="s">
        <v>44</v>
      </c>
      <c r="B32" s="5" t="s">
        <v>98</v>
      </c>
      <c r="C32" s="162" t="s">
        <v>94</v>
      </c>
      <c r="D32" s="241"/>
      <c r="E32" s="241"/>
    </row>
    <row r="33" spans="1:5" x14ac:dyDescent="0.2">
      <c r="A33" s="240"/>
      <c r="B33" s="5" t="s">
        <v>40</v>
      </c>
      <c r="C33" s="162"/>
      <c r="D33" s="241"/>
      <c r="E33" s="241"/>
    </row>
    <row r="34" spans="1:5" x14ac:dyDescent="0.2">
      <c r="A34" s="54" t="s">
        <v>115</v>
      </c>
      <c r="B34" s="5" t="s">
        <v>87</v>
      </c>
      <c r="C34" s="54" t="s">
        <v>88</v>
      </c>
      <c r="D34" s="146"/>
      <c r="E34" s="146"/>
    </row>
    <row r="35" spans="1:5" x14ac:dyDescent="0.2">
      <c r="A35" s="54" t="s">
        <v>114</v>
      </c>
      <c r="B35" s="5" t="s">
        <v>90</v>
      </c>
      <c r="C35" s="54" t="s">
        <v>276</v>
      </c>
      <c r="D35" s="146"/>
      <c r="E35" s="146"/>
    </row>
    <row r="36" spans="1:5" x14ac:dyDescent="0.2">
      <c r="A36" s="89"/>
      <c r="B36" s="87" t="s">
        <v>90</v>
      </c>
      <c r="C36" s="89" t="s">
        <v>275</v>
      </c>
      <c r="D36" s="146"/>
      <c r="E36" s="146"/>
    </row>
    <row r="37" spans="1:5" x14ac:dyDescent="0.2">
      <c r="A37" s="54" t="s">
        <v>113</v>
      </c>
      <c r="B37" s="5" t="s">
        <v>92</v>
      </c>
      <c r="C37" s="54" t="s">
        <v>88</v>
      </c>
      <c r="D37" s="55"/>
      <c r="E37" s="55"/>
    </row>
    <row r="38" spans="1:5" ht="47.25" customHeight="1" x14ac:dyDescent="0.2">
      <c r="A38" s="240" t="s">
        <v>45</v>
      </c>
      <c r="B38" s="5" t="s">
        <v>99</v>
      </c>
      <c r="C38" s="162" t="s">
        <v>94</v>
      </c>
      <c r="D38" s="162"/>
      <c r="E38" s="162"/>
    </row>
    <row r="39" spans="1:5" x14ac:dyDescent="0.2">
      <c r="A39" s="240"/>
      <c r="B39" s="5" t="s">
        <v>40</v>
      </c>
      <c r="C39" s="162"/>
      <c r="D39" s="162"/>
      <c r="E39" s="162"/>
    </row>
    <row r="40" spans="1:5" x14ac:dyDescent="0.2">
      <c r="A40" s="36" t="s">
        <v>115</v>
      </c>
      <c r="B40" s="5" t="s">
        <v>87</v>
      </c>
      <c r="C40" s="54" t="s">
        <v>88</v>
      </c>
      <c r="D40" s="55"/>
      <c r="E40" s="55"/>
    </row>
    <row r="41" spans="1:5" x14ac:dyDescent="0.2">
      <c r="A41" s="36" t="s">
        <v>114</v>
      </c>
      <c r="B41" s="5" t="s">
        <v>90</v>
      </c>
      <c r="C41" s="54" t="s">
        <v>88</v>
      </c>
      <c r="D41" s="55"/>
      <c r="E41" s="55"/>
    </row>
    <row r="42" spans="1:5" x14ac:dyDescent="0.2">
      <c r="A42" s="36" t="s">
        <v>113</v>
      </c>
      <c r="B42" s="5" t="s">
        <v>92</v>
      </c>
      <c r="C42" s="54" t="s">
        <v>88</v>
      </c>
      <c r="D42" s="55"/>
      <c r="E42" s="55"/>
    </row>
    <row r="43" spans="1:5" ht="31.5" x14ac:dyDescent="0.2">
      <c r="A43" s="36" t="s">
        <v>46</v>
      </c>
      <c r="B43" s="5" t="s">
        <v>133</v>
      </c>
      <c r="C43" s="54" t="s">
        <v>130</v>
      </c>
      <c r="D43" s="144">
        <v>7.2</v>
      </c>
      <c r="E43" s="144">
        <v>7.2</v>
      </c>
    </row>
    <row r="44" spans="1:5" ht="36" customHeight="1" x14ac:dyDescent="0.2">
      <c r="A44" s="240" t="s">
        <v>47</v>
      </c>
      <c r="B44" s="5" t="s">
        <v>182</v>
      </c>
      <c r="C44" s="54" t="s">
        <v>131</v>
      </c>
      <c r="D44" s="143">
        <v>39</v>
      </c>
      <c r="E44" s="143">
        <v>36</v>
      </c>
    </row>
    <row r="45" spans="1:5" x14ac:dyDescent="0.2">
      <c r="A45" s="240"/>
      <c r="B45" s="5" t="s">
        <v>40</v>
      </c>
      <c r="C45" s="30"/>
      <c r="D45" s="147"/>
      <c r="E45" s="143"/>
    </row>
    <row r="46" spans="1:5" x14ac:dyDescent="0.25">
      <c r="A46" s="36" t="s">
        <v>115</v>
      </c>
      <c r="B46" s="5" t="s">
        <v>87</v>
      </c>
      <c r="C46" s="54" t="s">
        <v>131</v>
      </c>
      <c r="D46" s="144">
        <v>4</v>
      </c>
      <c r="E46" s="32">
        <v>3</v>
      </c>
    </row>
    <row r="47" spans="1:5" x14ac:dyDescent="0.25">
      <c r="A47" s="36" t="s">
        <v>114</v>
      </c>
      <c r="B47" s="5" t="s">
        <v>90</v>
      </c>
      <c r="C47" s="54" t="s">
        <v>131</v>
      </c>
      <c r="D47" s="144">
        <v>35</v>
      </c>
      <c r="E47" s="32">
        <v>33</v>
      </c>
    </row>
    <row r="48" spans="1:5" x14ac:dyDescent="0.2">
      <c r="A48" s="36" t="s">
        <v>113</v>
      </c>
      <c r="B48" s="5" t="s">
        <v>92</v>
      </c>
      <c r="C48" s="54" t="s">
        <v>131</v>
      </c>
      <c r="D48" s="55"/>
      <c r="E48" s="55"/>
    </row>
    <row r="49" spans="1:15" ht="30" customHeight="1" x14ac:dyDescent="0.2">
      <c r="A49" s="7" t="s">
        <v>48</v>
      </c>
      <c r="B49" s="30" t="s">
        <v>134</v>
      </c>
      <c r="C49" s="7" t="s">
        <v>135</v>
      </c>
      <c r="D49" s="162"/>
      <c r="E49" s="162"/>
    </row>
    <row r="50" spans="1:15" ht="48" customHeight="1" x14ac:dyDescent="0.2">
      <c r="A50" s="54" t="s">
        <v>139</v>
      </c>
      <c r="B50" s="55" t="s">
        <v>140</v>
      </c>
      <c r="C50" s="55"/>
      <c r="D50" s="55"/>
      <c r="E50" s="30" t="s">
        <v>332</v>
      </c>
    </row>
    <row r="51" spans="1:15" ht="22.5" customHeight="1" x14ac:dyDescent="0.2">
      <c r="A51" s="36" t="s">
        <v>115</v>
      </c>
      <c r="B51" s="211" t="s">
        <v>101</v>
      </c>
      <c r="C51" s="211"/>
      <c r="D51" s="211"/>
      <c r="E51" s="211"/>
    </row>
    <row r="52" spans="1:15" ht="18.75" customHeight="1" x14ac:dyDescent="0.2">
      <c r="A52" s="54" t="s">
        <v>114</v>
      </c>
      <c r="B52" s="55" t="s">
        <v>100</v>
      </c>
      <c r="C52" s="54" t="s">
        <v>53</v>
      </c>
      <c r="D52" s="55"/>
      <c r="E52" s="55">
        <v>2548202.56</v>
      </c>
    </row>
    <row r="53" spans="1:15" ht="20.25" customHeight="1" x14ac:dyDescent="0.2">
      <c r="A53" s="54" t="s">
        <v>113</v>
      </c>
      <c r="B53" s="55" t="s">
        <v>132</v>
      </c>
      <c r="C53" s="54" t="s">
        <v>276</v>
      </c>
      <c r="D53" s="55"/>
      <c r="E53" s="150">
        <v>894</v>
      </c>
    </row>
    <row r="54" spans="1:15" ht="42" customHeight="1" x14ac:dyDescent="0.2">
      <c r="A54" s="54" t="s">
        <v>116</v>
      </c>
      <c r="B54" s="211" t="s">
        <v>333</v>
      </c>
      <c r="C54" s="211"/>
      <c r="D54" s="211"/>
      <c r="E54" s="211"/>
    </row>
    <row r="55" spans="1:15" ht="31.5" customHeight="1" x14ac:dyDescent="0.2">
      <c r="A55" s="240" t="s">
        <v>49</v>
      </c>
      <c r="B55" s="5" t="s">
        <v>136</v>
      </c>
      <c r="C55" s="162" t="s">
        <v>82</v>
      </c>
      <c r="D55" s="162"/>
      <c r="E55" s="162"/>
    </row>
    <row r="56" spans="1:15" x14ac:dyDescent="0.2">
      <c r="A56" s="240"/>
      <c r="B56" s="5" t="s">
        <v>102</v>
      </c>
      <c r="C56" s="162"/>
      <c r="D56" s="162"/>
      <c r="E56" s="162"/>
    </row>
    <row r="57" spans="1:15" ht="51.75" customHeight="1" x14ac:dyDescent="0.2">
      <c r="A57" s="47" t="s">
        <v>137</v>
      </c>
      <c r="B57" s="30" t="s">
        <v>129</v>
      </c>
      <c r="C57" s="7" t="s">
        <v>82</v>
      </c>
      <c r="D57" s="7"/>
      <c r="E57" s="7"/>
    </row>
    <row r="58" spans="1:15" ht="53.25" customHeight="1" x14ac:dyDescent="0.2">
      <c r="A58" s="47" t="s">
        <v>138</v>
      </c>
      <c r="B58" s="30" t="s">
        <v>103</v>
      </c>
      <c r="C58" s="7" t="s">
        <v>82</v>
      </c>
      <c r="D58" s="7"/>
      <c r="E58" s="7"/>
    </row>
    <row r="59" spans="1:15" x14ac:dyDescent="0.2">
      <c r="A59" s="56"/>
      <c r="B59" s="48"/>
      <c r="C59" s="27"/>
      <c r="D59" s="22"/>
      <c r="E59" s="22"/>
    </row>
    <row r="60" spans="1:15" x14ac:dyDescent="0.2">
      <c r="A60" s="239" t="s">
        <v>104</v>
      </c>
      <c r="B60" s="239"/>
      <c r="C60" s="239"/>
      <c r="D60" s="239"/>
      <c r="E60" s="239"/>
    </row>
    <row r="61" spans="1:15" x14ac:dyDescent="0.2">
      <c r="A61" s="239" t="s">
        <v>105</v>
      </c>
      <c r="B61" s="239"/>
      <c r="C61" s="239"/>
      <c r="D61" s="239"/>
      <c r="E61" s="239"/>
    </row>
    <row r="62" spans="1:15" x14ac:dyDescent="0.2">
      <c r="A62" s="239" t="s">
        <v>106</v>
      </c>
      <c r="B62" s="239"/>
      <c r="C62" s="239"/>
      <c r="D62" s="239"/>
      <c r="E62" s="239"/>
    </row>
    <row r="63" spans="1:15" x14ac:dyDescent="0.2"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3"/>
      <c r="M63" s="24"/>
      <c r="N63" s="24"/>
      <c r="O63" s="24"/>
    </row>
    <row r="64" spans="1:15" x14ac:dyDescent="0.2">
      <c r="A64" s="20"/>
      <c r="B64" s="20" t="s">
        <v>107</v>
      </c>
      <c r="C64" s="26"/>
      <c r="D64" s="26" t="s">
        <v>277</v>
      </c>
      <c r="E64" s="26"/>
      <c r="F64" s="27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5.75" customHeight="1" x14ac:dyDescent="0.2">
      <c r="B65" s="20"/>
      <c r="C65" s="238" t="s">
        <v>108</v>
      </c>
      <c r="D65" s="238"/>
      <c r="E65" s="238"/>
      <c r="F65" s="28"/>
      <c r="G65" s="24"/>
      <c r="H65" s="24"/>
      <c r="I65" s="24"/>
      <c r="J65" s="24"/>
      <c r="K65" s="24"/>
      <c r="L65" s="24"/>
      <c r="M65" s="24"/>
      <c r="N65" s="24"/>
      <c r="O65" s="24"/>
    </row>
    <row r="66" spans="1:15" x14ac:dyDescent="0.2">
      <c r="A66" s="20"/>
      <c r="B66" s="20" t="s">
        <v>141</v>
      </c>
      <c r="C66" s="20"/>
      <c r="D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x14ac:dyDescent="0.2">
      <c r="B67" s="2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x14ac:dyDescent="0.2">
      <c r="A68" s="20"/>
      <c r="B68" s="20" t="s">
        <v>109</v>
      </c>
      <c r="C68" s="26"/>
      <c r="D68" s="26" t="s">
        <v>278</v>
      </c>
      <c r="E68" s="26"/>
      <c r="F68" s="27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5.75" customHeight="1" x14ac:dyDescent="0.2">
      <c r="B69" s="20"/>
      <c r="C69" s="238" t="s">
        <v>108</v>
      </c>
      <c r="D69" s="238"/>
      <c r="E69" s="238"/>
      <c r="F69" s="28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">
      <c r="A70" s="20"/>
      <c r="B70" s="20" t="s">
        <v>141</v>
      </c>
      <c r="C70" s="20"/>
      <c r="D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2" spans="1:15" ht="15.75" customHeight="1" x14ac:dyDescent="0.2">
      <c r="A72" s="15"/>
      <c r="B72" s="15" t="s">
        <v>110</v>
      </c>
    </row>
    <row r="73" spans="1:15" x14ac:dyDescent="0.2">
      <c r="B73" s="21" t="s">
        <v>279</v>
      </c>
    </row>
    <row r="74" spans="1:15" x14ac:dyDescent="0.2">
      <c r="B74" s="21">
        <v>89501061660</v>
      </c>
    </row>
  </sheetData>
  <mergeCells count="35">
    <mergeCell ref="A1:E1"/>
    <mergeCell ref="A18:A20"/>
    <mergeCell ref="A21:A23"/>
    <mergeCell ref="A24:A26"/>
    <mergeCell ref="A4:E4"/>
    <mergeCell ref="A14:E14"/>
    <mergeCell ref="A5:A7"/>
    <mergeCell ref="A8:A10"/>
    <mergeCell ref="A11:A13"/>
    <mergeCell ref="A15:A17"/>
    <mergeCell ref="A32:A33"/>
    <mergeCell ref="C32:C33"/>
    <mergeCell ref="D32:D33"/>
    <mergeCell ref="E32:E33"/>
    <mergeCell ref="A27:A28"/>
    <mergeCell ref="C27:C28"/>
    <mergeCell ref="D27:D28"/>
    <mergeCell ref="E27:E28"/>
    <mergeCell ref="A38:A39"/>
    <mergeCell ref="C38:C39"/>
    <mergeCell ref="D38:D39"/>
    <mergeCell ref="E38:E39"/>
    <mergeCell ref="A44:A45"/>
    <mergeCell ref="C69:E69"/>
    <mergeCell ref="C65:E65"/>
    <mergeCell ref="D49:E49"/>
    <mergeCell ref="A60:E60"/>
    <mergeCell ref="A61:E61"/>
    <mergeCell ref="A62:E62"/>
    <mergeCell ref="A55:A56"/>
    <mergeCell ref="C55:C56"/>
    <mergeCell ref="D55:D56"/>
    <mergeCell ref="E55:E56"/>
    <mergeCell ref="B51:E51"/>
    <mergeCell ref="B54:E54"/>
  </mergeCells>
  <phoneticPr fontId="8" type="noConversion"/>
  <printOptions horizontalCentered="1"/>
  <pageMargins left="0.19685039370078741" right="0.19685039370078741" top="0.39370078740157483" bottom="0.19685039370078741" header="0.27559055118110237" footer="0.51181102362204722"/>
  <pageSetup paperSize="9" scale="75" orientation="portrait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 </vt:lpstr>
      <vt:lpstr>Раздел 3</vt:lpstr>
      <vt:lpstr>'Раздел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GALYA</cp:lastModifiedBy>
  <cp:lastPrinted>2023-01-16T07:15:56Z</cp:lastPrinted>
  <dcterms:created xsi:type="dcterms:W3CDTF">1996-10-08T23:32:33Z</dcterms:created>
  <dcterms:modified xsi:type="dcterms:W3CDTF">2023-01-25T06:43:07Z</dcterms:modified>
</cp:coreProperties>
</file>